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0515" windowHeight="469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E33" i="1"/>
  <c r="E34"/>
  <c r="E35"/>
  <c r="E36"/>
  <c r="E37"/>
  <c r="E38"/>
  <c r="E39"/>
  <c r="E40"/>
  <c r="E41"/>
  <c r="E42"/>
  <c r="E43"/>
  <c r="E44"/>
  <c r="E45"/>
  <c r="E46"/>
  <c r="E47"/>
  <c r="D23"/>
  <c r="E23"/>
  <c r="D24"/>
  <c r="E24"/>
  <c r="E25"/>
  <c r="E7"/>
  <c r="E8"/>
  <c r="E9"/>
  <c r="E10"/>
  <c r="E11"/>
  <c r="E12"/>
  <c r="E13"/>
  <c r="E14"/>
  <c r="E15"/>
  <c r="E16"/>
  <c r="E17"/>
  <c r="E18"/>
  <c r="E19"/>
  <c r="E20"/>
  <c r="E21"/>
  <c r="E49"/>
  <c r="J33"/>
  <c r="J34"/>
  <c r="J35"/>
  <c r="J36"/>
  <c r="J37"/>
  <c r="J38"/>
  <c r="J39"/>
  <c r="J40"/>
  <c r="J41"/>
  <c r="J42"/>
  <c r="J43"/>
  <c r="J44"/>
  <c r="J45"/>
  <c r="J46"/>
  <c r="J47"/>
  <c r="J23"/>
  <c r="J24"/>
  <c r="J25"/>
  <c r="I7"/>
  <c r="J7"/>
  <c r="J8"/>
  <c r="J9"/>
  <c r="J10"/>
  <c r="J11"/>
  <c r="J12"/>
  <c r="J13"/>
  <c r="J14"/>
  <c r="J15"/>
  <c r="J16"/>
  <c r="J17"/>
  <c r="J18"/>
  <c r="J19"/>
  <c r="J20"/>
  <c r="J21"/>
  <c r="J49"/>
  <c r="K49"/>
  <c r="K47"/>
  <c r="K25"/>
  <c r="K21"/>
  <c r="K24"/>
  <c r="K23"/>
  <c r="K46"/>
  <c r="K45"/>
  <c r="K44"/>
  <c r="K43"/>
  <c r="K42"/>
  <c r="K41"/>
  <c r="K40"/>
  <c r="K39"/>
  <c r="K38"/>
  <c r="K37"/>
  <c r="K36"/>
  <c r="K35"/>
  <c r="K34"/>
  <c r="K33"/>
  <c r="K20"/>
  <c r="K19"/>
  <c r="K18"/>
  <c r="K17"/>
  <c r="K16"/>
  <c r="K15"/>
  <c r="K14"/>
  <c r="K13"/>
  <c r="K12"/>
  <c r="K11"/>
  <c r="K10"/>
  <c r="K9"/>
  <c r="K8"/>
  <c r="K7"/>
  <c r="G49"/>
  <c r="B49"/>
  <c r="I47"/>
  <c r="H47"/>
  <c r="H25"/>
  <c r="H21"/>
  <c r="H49"/>
  <c r="D47"/>
  <c r="C47"/>
  <c r="C21"/>
  <c r="C49"/>
  <c r="I25"/>
  <c r="D21"/>
  <c r="I21"/>
  <c r="I49"/>
  <c r="D25"/>
  <c r="D49"/>
</calcChain>
</file>

<file path=xl/sharedStrings.xml><?xml version="1.0" encoding="utf-8"?>
<sst xmlns="http://schemas.openxmlformats.org/spreadsheetml/2006/main" count="97" uniqueCount="54">
  <si>
    <t xml:space="preserve">       TOWN OF PLAINFIELD, N. H.</t>
  </si>
  <si>
    <t>REPORT OF TRUSTEES OF TRUST FUND - 2019</t>
  </si>
  <si>
    <t>Principle</t>
  </si>
  <si>
    <t>New</t>
  </si>
  <si>
    <t>Gains or</t>
  </si>
  <si>
    <t>Income</t>
  </si>
  <si>
    <t xml:space="preserve">Income </t>
  </si>
  <si>
    <t>NAME OF TRUST FUND</t>
  </si>
  <si>
    <t>Balance</t>
  </si>
  <si>
    <t>Funds</t>
  </si>
  <si>
    <t>Losses</t>
  </si>
  <si>
    <t>Earned</t>
  </si>
  <si>
    <t>Expended</t>
  </si>
  <si>
    <t>Begin Year</t>
  </si>
  <si>
    <t>Created</t>
  </si>
  <si>
    <t>From Sale</t>
  </si>
  <si>
    <t>Year End</t>
  </si>
  <si>
    <t>During Year</t>
  </si>
  <si>
    <t>CEMETERY TRUST FUNDS</t>
  </si>
  <si>
    <t xml:space="preserve">  Daniels Cemetery</t>
  </si>
  <si>
    <t xml:space="preserve">  East Plainfield Cemetery</t>
  </si>
  <si>
    <t xml:space="preserve">  Freeman Cemetery</t>
  </si>
  <si>
    <t xml:space="preserve">  Gilkey Cemetery</t>
  </si>
  <si>
    <t xml:space="preserve">  Gleason Cemetery</t>
  </si>
  <si>
    <t xml:space="preserve">  Methodist Hill Cemetery</t>
  </si>
  <si>
    <t xml:space="preserve">  Mill Cemetery </t>
  </si>
  <si>
    <t xml:space="preserve">  Moulton Cemetry</t>
  </si>
  <si>
    <t xml:space="preserve">  Penniman Cemetery</t>
  </si>
  <si>
    <t xml:space="preserve">  Plainfield Cemetery  </t>
  </si>
  <si>
    <t xml:space="preserve">  Raynsford Cemetery</t>
  </si>
  <si>
    <t xml:space="preserve">  River Cemetery</t>
  </si>
  <si>
    <t xml:space="preserve">  Westgate-Peterson Cemetery</t>
  </si>
  <si>
    <t xml:space="preserve">  Town Cemeteries</t>
  </si>
  <si>
    <t xml:space="preserve">               TOTALS</t>
  </si>
  <si>
    <t>LIBRARY TRUST FUND</t>
  </si>
  <si>
    <t xml:space="preserve">  Meriden Library</t>
  </si>
  <si>
    <t xml:space="preserve">  Philip Read Memorial Library</t>
  </si>
  <si>
    <t>MISCELLANEOUS TRUST FUNDS</t>
  </si>
  <si>
    <t xml:space="preserve">  Ward Christmas Fund</t>
  </si>
  <si>
    <t xml:space="preserve">  Ward Worthy Poor Fund</t>
  </si>
  <si>
    <t xml:space="preserve">  Ward Essay Prize Fund</t>
  </si>
  <si>
    <t xml:space="preserve">  Elijah Burnap Poor Fund</t>
  </si>
  <si>
    <t xml:space="preserve">  Earl Mower Fund</t>
  </si>
  <si>
    <t xml:space="preserve">  Duncan Piano Fund</t>
  </si>
  <si>
    <t xml:space="preserve">  Vernon Hood Fund</t>
  </si>
  <si>
    <t xml:space="preserve">  Bill Hendrick Vision Fund</t>
  </si>
  <si>
    <t xml:space="preserve">  Mother's &amp; Daughter's Fund</t>
  </si>
  <si>
    <t xml:space="preserve">  Beulah Pickering Fund </t>
  </si>
  <si>
    <t xml:space="preserve">  Ruth F Koe Brady Camp Fund</t>
  </si>
  <si>
    <t xml:space="preserve">  Stage Set Fund</t>
  </si>
  <si>
    <t xml:space="preserve">  Mericrafters Fund</t>
  </si>
  <si>
    <t xml:space="preserve"> Stalker Cemetery Flag Fund</t>
  </si>
  <si>
    <t>TOTAL: ALL TRUST FUNDS</t>
  </si>
  <si>
    <t>Account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</si>
</sst>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00_);[Red]\(&quot;$&quot;#,##0.0000\)"/>
    <numFmt numFmtId="165" formatCode="&quot;$&quot;#,##0.00"/>
  </numFmts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Calibri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quotePrefix="1" applyFont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Fill="1" applyBorder="1"/>
    <xf numFmtId="0" fontId="4" fillId="0" borderId="3" xfId="0" applyFont="1" applyBorder="1"/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2" fillId="0" borderId="3" xfId="0" applyFont="1" applyBorder="1"/>
    <xf numFmtId="0" fontId="2" fillId="0" borderId="0" xfId="0" applyFont="1" applyBorder="1"/>
    <xf numFmtId="164" fontId="2" fillId="0" borderId="0" xfId="0" applyNumberFormat="1" applyFont="1"/>
    <xf numFmtId="164" fontId="2" fillId="0" borderId="3" xfId="0" applyNumberFormat="1" applyFont="1" applyBorder="1"/>
    <xf numFmtId="165" fontId="2" fillId="0" borderId="3" xfId="1" applyNumberFormat="1" applyFont="1" applyBorder="1"/>
    <xf numFmtId="165" fontId="2" fillId="0" borderId="0" xfId="1" applyNumberFormat="1" applyFont="1" applyBorder="1"/>
    <xf numFmtId="165" fontId="2" fillId="0" borderId="6" xfId="1" applyNumberFormat="1" applyFont="1" applyBorder="1"/>
    <xf numFmtId="165" fontId="2" fillId="0" borderId="6" xfId="0" applyNumberFormat="1" applyFont="1" applyBorder="1"/>
    <xf numFmtId="165" fontId="2" fillId="0" borderId="0" xfId="0" applyNumberFormat="1" applyFont="1"/>
    <xf numFmtId="0" fontId="2" fillId="0" borderId="7" xfId="0" quotePrefix="1" applyFont="1" applyBorder="1" applyAlignment="1">
      <alignment horizontal="left"/>
    </xf>
    <xf numFmtId="165" fontId="2" fillId="0" borderId="8" xfId="1" applyNumberFormat="1" applyFont="1" applyBorder="1"/>
    <xf numFmtId="165" fontId="2" fillId="0" borderId="9" xfId="1" applyNumberFormat="1" applyFont="1" applyBorder="1"/>
    <xf numFmtId="165" fontId="2" fillId="0" borderId="10" xfId="1" applyNumberFormat="1" applyFont="1" applyBorder="1"/>
    <xf numFmtId="165" fontId="2" fillId="0" borderId="0" xfId="0" applyNumberFormat="1" applyFont="1" applyBorder="1"/>
    <xf numFmtId="165" fontId="5" fillId="0" borderId="0" xfId="0" applyNumberFormat="1" applyFont="1"/>
    <xf numFmtId="0" fontId="2" fillId="0" borderId="7" xfId="0" applyFont="1" applyBorder="1"/>
    <xf numFmtId="165" fontId="2" fillId="0" borderId="3" xfId="1" applyNumberFormat="1" applyFont="1" applyBorder="1" applyProtection="1"/>
    <xf numFmtId="0" fontId="2" fillId="0" borderId="0" xfId="0" quotePrefix="1" applyFont="1" applyBorder="1" applyAlignment="1">
      <alignment horizontal="left"/>
    </xf>
    <xf numFmtId="165" fontId="2" fillId="0" borderId="9" xfId="1" applyNumberFormat="1" applyFont="1" applyBorder="1" applyProtection="1"/>
    <xf numFmtId="165" fontId="2" fillId="0" borderId="10" xfId="0" applyNumberFormat="1" applyFont="1" applyBorder="1"/>
    <xf numFmtId="165" fontId="2" fillId="0" borderId="9" xfId="0" applyNumberFormat="1" applyFont="1" applyBorder="1"/>
    <xf numFmtId="0" fontId="5" fillId="0" borderId="9" xfId="0" applyFont="1" applyBorder="1"/>
    <xf numFmtId="0" fontId="4" fillId="0" borderId="9" xfId="0" applyFont="1" applyFill="1" applyBorder="1"/>
    <xf numFmtId="0" fontId="2" fillId="0" borderId="11" xfId="0" applyFont="1" applyBorder="1"/>
    <xf numFmtId="165" fontId="6" fillId="0" borderId="12" xfId="1" applyNumberFormat="1" applyFont="1" applyBorder="1"/>
    <xf numFmtId="165" fontId="2" fillId="0" borderId="12" xfId="1" applyNumberFormat="1" applyFont="1" applyBorder="1"/>
    <xf numFmtId="165" fontId="2" fillId="0" borderId="13" xfId="0" applyNumberFormat="1" applyFont="1" applyBorder="1"/>
    <xf numFmtId="165" fontId="2" fillId="0" borderId="14" xfId="0" applyNumberFormat="1" applyFont="1" applyBorder="1"/>
    <xf numFmtId="0" fontId="4" fillId="0" borderId="15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9"/>
  <sheetViews>
    <sheetView tabSelected="1" topLeftCell="A12" workbookViewId="0">
      <selection activeCell="Q24" sqref="Q24"/>
    </sheetView>
  </sheetViews>
  <sheetFormatPr defaultRowHeight="15"/>
  <cols>
    <col min="1" max="1" width="25.140625" customWidth="1"/>
    <col min="2" max="2" width="13.140625" customWidth="1"/>
    <col min="3" max="3" width="7.85546875" customWidth="1"/>
    <col min="4" max="4" width="9" customWidth="1"/>
    <col min="5" max="5" width="11.140625" customWidth="1"/>
    <col min="6" max="6" width="1.140625" customWidth="1"/>
    <col min="7" max="7" width="9.7109375" customWidth="1"/>
    <col min="8" max="8" width="9.28515625" customWidth="1"/>
    <col min="9" max="9" width="10" customWidth="1"/>
    <col min="10" max="10" width="9.140625" customWidth="1"/>
    <col min="11" max="11" width="10.140625" customWidth="1"/>
  </cols>
  <sheetData>
    <row r="1" spans="1:11">
      <c r="A1" s="2"/>
      <c r="B1" s="2"/>
      <c r="C1" s="3" t="s">
        <v>0</v>
      </c>
      <c r="D1" s="4"/>
      <c r="E1" s="4"/>
      <c r="F1" s="4"/>
      <c r="G1" s="4"/>
      <c r="H1" s="2"/>
      <c r="I1" s="2"/>
      <c r="J1" s="2"/>
      <c r="K1" s="5"/>
    </row>
    <row r="2" spans="1:11">
      <c r="A2" s="2"/>
      <c r="B2" s="2"/>
      <c r="C2" s="6" t="s">
        <v>1</v>
      </c>
      <c r="D2" s="4"/>
      <c r="E2" s="4"/>
      <c r="F2" s="4"/>
      <c r="G2" s="4"/>
      <c r="H2" s="2"/>
      <c r="I2" s="2"/>
      <c r="J2" s="2"/>
      <c r="K2" s="5"/>
    </row>
    <row r="3" spans="1:11">
      <c r="A3" s="7"/>
      <c r="B3" s="7" t="s">
        <v>2</v>
      </c>
      <c r="C3" s="7" t="s">
        <v>3</v>
      </c>
      <c r="D3" s="8" t="s">
        <v>4</v>
      </c>
      <c r="E3" s="7" t="s">
        <v>2</v>
      </c>
      <c r="F3" s="8"/>
      <c r="G3" s="7" t="s">
        <v>5</v>
      </c>
      <c r="H3" s="8" t="s">
        <v>6</v>
      </c>
      <c r="I3" s="7" t="s">
        <v>6</v>
      </c>
      <c r="J3" s="8" t="s">
        <v>5</v>
      </c>
      <c r="K3" s="42" t="s">
        <v>16</v>
      </c>
    </row>
    <row r="4" spans="1:11">
      <c r="A4" s="10" t="s">
        <v>7</v>
      </c>
      <c r="B4" s="10" t="s">
        <v>8</v>
      </c>
      <c r="C4" s="10" t="s">
        <v>9</v>
      </c>
      <c r="D4" s="11" t="s">
        <v>10</v>
      </c>
      <c r="E4" s="10" t="s">
        <v>8</v>
      </c>
      <c r="F4" s="11"/>
      <c r="G4" s="10" t="s">
        <v>8</v>
      </c>
      <c r="H4" s="11" t="s">
        <v>11</v>
      </c>
      <c r="I4" s="10" t="s">
        <v>12</v>
      </c>
      <c r="J4" s="11" t="s">
        <v>8</v>
      </c>
      <c r="K4" s="9" t="s">
        <v>53</v>
      </c>
    </row>
    <row r="5" spans="1:11">
      <c r="A5" s="12"/>
      <c r="B5" s="12" t="s">
        <v>13</v>
      </c>
      <c r="C5" s="12" t="s">
        <v>14</v>
      </c>
      <c r="D5" s="13" t="s">
        <v>15</v>
      </c>
      <c r="E5" s="12" t="s">
        <v>16</v>
      </c>
      <c r="F5" s="13"/>
      <c r="G5" s="12" t="s">
        <v>13</v>
      </c>
      <c r="H5" s="13" t="s">
        <v>17</v>
      </c>
      <c r="I5" s="12" t="s">
        <v>17</v>
      </c>
      <c r="J5" s="13" t="s">
        <v>16</v>
      </c>
      <c r="K5" s="42" t="s">
        <v>8</v>
      </c>
    </row>
    <row r="6" spans="1:11">
      <c r="A6" s="2" t="s">
        <v>18</v>
      </c>
      <c r="B6" s="14"/>
      <c r="C6" s="14"/>
      <c r="D6" s="15"/>
      <c r="E6" s="14"/>
      <c r="F6" s="2"/>
      <c r="G6" s="14"/>
      <c r="H6" s="16"/>
      <c r="I6" s="17"/>
      <c r="J6" s="2"/>
      <c r="K6" s="5"/>
    </row>
    <row r="7" spans="1:11">
      <c r="A7" s="2" t="s">
        <v>19</v>
      </c>
      <c r="B7" s="18">
        <v>12628.34</v>
      </c>
      <c r="C7" s="18"/>
      <c r="D7" s="18">
        <v>43.04</v>
      </c>
      <c r="E7" s="18">
        <f t="shared" ref="E7:E12" si="0">+B7+D7</f>
        <v>12671.380000000001</v>
      </c>
      <c r="F7" s="19"/>
      <c r="G7" s="18">
        <v>245.70230693292564</v>
      </c>
      <c r="H7" s="20">
        <v>321.22000000000003</v>
      </c>
      <c r="I7" s="20">
        <f>-149.46*2</f>
        <v>-298.92</v>
      </c>
      <c r="J7" s="21">
        <f>+G7+H7+I7</f>
        <v>268.00230693292571</v>
      </c>
      <c r="K7" s="22">
        <f>+E7+J7</f>
        <v>12939.382306932926</v>
      </c>
    </row>
    <row r="8" spans="1:11">
      <c r="A8" s="2" t="s">
        <v>20</v>
      </c>
      <c r="B8" s="18">
        <v>5947.0307755471567</v>
      </c>
      <c r="C8" s="18"/>
      <c r="D8" s="18">
        <v>20.21</v>
      </c>
      <c r="E8" s="18">
        <f t="shared" si="0"/>
        <v>5967.2407755471568</v>
      </c>
      <c r="F8" s="19"/>
      <c r="G8" s="18">
        <v>93.010603351602171</v>
      </c>
      <c r="H8" s="20">
        <v>150.69</v>
      </c>
      <c r="I8" s="20">
        <v>-127.57</v>
      </c>
      <c r="J8" s="21">
        <f t="shared" ref="J8:J20" si="1">+G8+H8+I8</f>
        <v>116.13060335160219</v>
      </c>
      <c r="K8" s="22">
        <f t="shared" ref="K8:K21" si="2">+E8+J8</f>
        <v>6083.3713788987588</v>
      </c>
    </row>
    <row r="9" spans="1:11">
      <c r="A9" s="2" t="s">
        <v>21</v>
      </c>
      <c r="B9" s="18">
        <v>4379.9718156643376</v>
      </c>
      <c r="C9" s="18"/>
      <c r="D9" s="18">
        <v>14.88</v>
      </c>
      <c r="E9" s="18">
        <f t="shared" si="0"/>
        <v>4394.8518156643377</v>
      </c>
      <c r="F9" s="19"/>
      <c r="G9" s="18">
        <v>67.569776341852759</v>
      </c>
      <c r="H9" s="20">
        <v>110.97</v>
      </c>
      <c r="I9" s="20">
        <v>-93.42</v>
      </c>
      <c r="J9" s="21">
        <f t="shared" si="1"/>
        <v>85.119776341852756</v>
      </c>
      <c r="K9" s="22">
        <f t="shared" si="2"/>
        <v>4479.9715920061908</v>
      </c>
    </row>
    <row r="10" spans="1:11">
      <c r="A10" s="2" t="s">
        <v>22</v>
      </c>
      <c r="B10" s="18">
        <v>626.00885887233198</v>
      </c>
      <c r="C10" s="18"/>
      <c r="D10" s="18">
        <v>2.13</v>
      </c>
      <c r="E10" s="18">
        <f t="shared" si="0"/>
        <v>628.13885887233198</v>
      </c>
      <c r="F10" s="19"/>
      <c r="G10" s="18">
        <v>9.793509030908897</v>
      </c>
      <c r="H10" s="20">
        <v>15.86</v>
      </c>
      <c r="I10" s="20">
        <v>-13.43</v>
      </c>
      <c r="J10" s="21">
        <f t="shared" si="1"/>
        <v>12.223509030908897</v>
      </c>
      <c r="K10" s="22">
        <f t="shared" si="2"/>
        <v>640.36236790324085</v>
      </c>
    </row>
    <row r="11" spans="1:11">
      <c r="A11" s="2" t="s">
        <v>23</v>
      </c>
      <c r="B11" s="18">
        <v>42506.667944913352</v>
      </c>
      <c r="C11" s="18"/>
      <c r="D11" s="18">
        <v>144.53</v>
      </c>
      <c r="E11" s="18">
        <f t="shared" si="0"/>
        <v>42651.197944913351</v>
      </c>
      <c r="F11" s="19"/>
      <c r="G11" s="18">
        <v>664.74221551757853</v>
      </c>
      <c r="H11" s="20">
        <v>1077.1500000000001</v>
      </c>
      <c r="I11" s="20">
        <v>-911.75</v>
      </c>
      <c r="J11" s="21">
        <f t="shared" si="1"/>
        <v>830.14221551757873</v>
      </c>
      <c r="K11" s="22">
        <f t="shared" si="2"/>
        <v>43481.340160430933</v>
      </c>
    </row>
    <row r="12" spans="1:11">
      <c r="A12" s="2" t="s">
        <v>24</v>
      </c>
      <c r="B12" s="18">
        <v>626.00885887233198</v>
      </c>
      <c r="C12" s="18"/>
      <c r="D12" s="18">
        <v>2.13</v>
      </c>
      <c r="E12" s="18">
        <f t="shared" si="0"/>
        <v>628.13885887233198</v>
      </c>
      <c r="F12" s="19"/>
      <c r="G12" s="18">
        <v>9.7880537830714722</v>
      </c>
      <c r="H12" s="20">
        <v>15.86</v>
      </c>
      <c r="I12" s="20">
        <v>-13.43</v>
      </c>
      <c r="J12" s="21">
        <f t="shared" si="1"/>
        <v>12.218053783071472</v>
      </c>
      <c r="K12" s="22">
        <f t="shared" si="2"/>
        <v>640.35691265540345</v>
      </c>
    </row>
    <row r="13" spans="1:11">
      <c r="A13" s="2" t="s">
        <v>25</v>
      </c>
      <c r="B13" s="18">
        <v>54075.009999999995</v>
      </c>
      <c r="C13" s="18"/>
      <c r="D13" s="18">
        <v>182.38</v>
      </c>
      <c r="E13" s="18">
        <f>+B13+D13+C13</f>
        <v>54257.389999999992</v>
      </c>
      <c r="F13" s="19"/>
      <c r="G13" s="18">
        <v>475.987139973296</v>
      </c>
      <c r="H13" s="20">
        <v>1361.09</v>
      </c>
      <c r="I13" s="20">
        <v>-944.89</v>
      </c>
      <c r="J13" s="21">
        <f t="shared" si="1"/>
        <v>892.18713997329598</v>
      </c>
      <c r="K13" s="22">
        <f t="shared" si="2"/>
        <v>55149.577139973291</v>
      </c>
    </row>
    <row r="14" spans="1:11">
      <c r="A14" s="2" t="s">
        <v>26</v>
      </c>
      <c r="B14" s="18">
        <v>12633.460000000001</v>
      </c>
      <c r="C14" s="18"/>
      <c r="D14" s="18">
        <v>42.91</v>
      </c>
      <c r="E14" s="18">
        <f t="shared" ref="E14:E20" si="3">+B14+D14+C14</f>
        <v>12676.37</v>
      </c>
      <c r="F14" s="19"/>
      <c r="G14" s="18">
        <v>197.57509054221802</v>
      </c>
      <c r="H14" s="20">
        <v>320.14999999999998</v>
      </c>
      <c r="I14" s="20">
        <v>-270.94</v>
      </c>
      <c r="J14" s="21">
        <f t="shared" si="1"/>
        <v>246.78509054221803</v>
      </c>
      <c r="K14" s="22">
        <f t="shared" si="2"/>
        <v>12923.155090542219</v>
      </c>
    </row>
    <row r="15" spans="1:11">
      <c r="A15" s="2" t="s">
        <v>27</v>
      </c>
      <c r="B15" s="18">
        <v>1878.0098444696671</v>
      </c>
      <c r="C15" s="18"/>
      <c r="D15" s="18">
        <v>6.38</v>
      </c>
      <c r="E15" s="18">
        <f t="shared" si="3"/>
        <v>1884.3898444696672</v>
      </c>
      <c r="F15" s="19"/>
      <c r="G15" s="18">
        <v>29.368990815637488</v>
      </c>
      <c r="H15" s="20">
        <v>47.59</v>
      </c>
      <c r="I15" s="20">
        <v>-40.28</v>
      </c>
      <c r="J15" s="21">
        <f t="shared" si="1"/>
        <v>36.678990815637491</v>
      </c>
      <c r="K15" s="22">
        <f t="shared" si="2"/>
        <v>1921.0688352853047</v>
      </c>
    </row>
    <row r="16" spans="1:11">
      <c r="A16" s="2" t="s">
        <v>28</v>
      </c>
      <c r="B16" s="18">
        <v>93064.03</v>
      </c>
      <c r="C16" s="18"/>
      <c r="D16" s="18">
        <v>315.67</v>
      </c>
      <c r="E16" s="18">
        <f t="shared" si="3"/>
        <v>93379.7</v>
      </c>
      <c r="F16" s="19"/>
      <c r="G16" s="18">
        <v>1452.1200000000003</v>
      </c>
      <c r="H16" s="20">
        <v>2358.2800000000002</v>
      </c>
      <c r="I16" s="20">
        <v>-1994.28</v>
      </c>
      <c r="J16" s="21">
        <f t="shared" si="1"/>
        <v>1816.1200000000006</v>
      </c>
      <c r="K16" s="22">
        <f t="shared" si="2"/>
        <v>95195.819999999992</v>
      </c>
    </row>
    <row r="17" spans="1:11">
      <c r="A17" s="2" t="s">
        <v>29</v>
      </c>
      <c r="B17" s="18">
        <v>2504.0299999999997</v>
      </c>
      <c r="C17" s="18"/>
      <c r="D17" s="18">
        <v>8.51</v>
      </c>
      <c r="E17" s="18">
        <f t="shared" si="3"/>
        <v>2512.54</v>
      </c>
      <c r="F17" s="19"/>
      <c r="G17" s="18">
        <v>39.160180011129555</v>
      </c>
      <c r="H17" s="20">
        <v>63.45</v>
      </c>
      <c r="I17" s="20">
        <v>-53.71</v>
      </c>
      <c r="J17" s="21">
        <f t="shared" si="1"/>
        <v>48.900180011129557</v>
      </c>
      <c r="K17" s="22">
        <f t="shared" si="2"/>
        <v>2561.4401800111295</v>
      </c>
    </row>
    <row r="18" spans="1:11">
      <c r="A18" s="2" t="s">
        <v>30</v>
      </c>
      <c r="B18" s="18">
        <v>3328.9598444696667</v>
      </c>
      <c r="C18" s="18"/>
      <c r="D18" s="18">
        <v>11.31</v>
      </c>
      <c r="E18" s="18">
        <f t="shared" si="3"/>
        <v>3340.2698444696666</v>
      </c>
      <c r="F18" s="19"/>
      <c r="G18" s="18">
        <v>48.870000000000005</v>
      </c>
      <c r="H18" s="20">
        <v>84.27</v>
      </c>
      <c r="I18" s="20">
        <v>-69.56</v>
      </c>
      <c r="J18" s="21">
        <f t="shared" si="1"/>
        <v>63.579999999999984</v>
      </c>
      <c r="K18" s="22">
        <f t="shared" si="2"/>
        <v>3403.8498444696666</v>
      </c>
    </row>
    <row r="19" spans="1:11">
      <c r="A19" s="2" t="s">
        <v>31</v>
      </c>
      <c r="B19" s="18">
        <v>1565.0109000837288</v>
      </c>
      <c r="C19" s="18"/>
      <c r="D19" s="18">
        <v>5.32</v>
      </c>
      <c r="E19" s="18">
        <f t="shared" si="3"/>
        <v>1570.3309000837287</v>
      </c>
      <c r="F19" s="19"/>
      <c r="G19" s="18">
        <v>24.482926977823276</v>
      </c>
      <c r="H19" s="20">
        <v>39.659999999999997</v>
      </c>
      <c r="I19" s="20">
        <v>-33.57</v>
      </c>
      <c r="J19" s="21">
        <f t="shared" si="1"/>
        <v>30.572926977823265</v>
      </c>
      <c r="K19" s="22">
        <f t="shared" si="2"/>
        <v>1600.903827061552</v>
      </c>
    </row>
    <row r="20" spans="1:11" ht="15.75" thickBot="1">
      <c r="A20" s="23" t="s">
        <v>32</v>
      </c>
      <c r="B20" s="24">
        <v>6259.95069003355</v>
      </c>
      <c r="C20" s="24"/>
      <c r="D20" s="24">
        <v>21.25</v>
      </c>
      <c r="E20" s="24">
        <f t="shared" si="3"/>
        <v>6281.20069003355</v>
      </c>
      <c r="F20" s="25"/>
      <c r="G20" s="24">
        <v>97.858603442961609</v>
      </c>
      <c r="H20" s="26">
        <v>158.63</v>
      </c>
      <c r="I20" s="24">
        <v>-134.25</v>
      </c>
      <c r="J20" s="33">
        <f t="shared" si="1"/>
        <v>122.23860344296162</v>
      </c>
      <c r="K20" s="34">
        <f t="shared" si="2"/>
        <v>6403.4392934765119</v>
      </c>
    </row>
    <row r="21" spans="1:11">
      <c r="A21" s="2" t="s">
        <v>33</v>
      </c>
      <c r="B21" s="18">
        <v>242022.48953292612</v>
      </c>
      <c r="C21" s="18">
        <f>SUM(C7:C20)</f>
        <v>0</v>
      </c>
      <c r="D21" s="18">
        <f>SUM(D7:D20)</f>
        <v>820.65</v>
      </c>
      <c r="E21" s="18">
        <f>SUM(E7:E20)</f>
        <v>242843.13953292614</v>
      </c>
      <c r="F21" s="18"/>
      <c r="G21" s="18">
        <v>3456.0293967210059</v>
      </c>
      <c r="H21" s="20">
        <f>SUM(H7:H20)</f>
        <v>6124.8700000000008</v>
      </c>
      <c r="I21" s="20">
        <f>SUM(I7:I20)</f>
        <v>-5000</v>
      </c>
      <c r="J21" s="27">
        <f>SUM(J7:J20)</f>
        <v>4580.8993967210054</v>
      </c>
      <c r="K21" s="22">
        <f t="shared" si="2"/>
        <v>247424.03892964715</v>
      </c>
    </row>
    <row r="22" spans="1:11">
      <c r="A22" s="15" t="s">
        <v>34</v>
      </c>
      <c r="B22" s="19"/>
      <c r="C22" s="19"/>
      <c r="D22" s="19"/>
      <c r="E22" s="19"/>
      <c r="F22" s="19"/>
      <c r="G22" s="19"/>
      <c r="H22" s="19"/>
      <c r="I22" s="19"/>
      <c r="J22" s="27"/>
      <c r="K22" s="28"/>
    </row>
    <row r="23" spans="1:11">
      <c r="A23" s="2" t="s">
        <v>35</v>
      </c>
      <c r="B23" s="18">
        <v>40116.54</v>
      </c>
      <c r="C23" s="18"/>
      <c r="D23" s="18">
        <f>3.75+16.47+4.12+5.07+101.44</f>
        <v>130.85</v>
      </c>
      <c r="E23" s="18">
        <f>+B23+D23</f>
        <v>40247.39</v>
      </c>
      <c r="F23" s="19"/>
      <c r="G23" s="18">
        <v>388.37356866190248</v>
      </c>
      <c r="H23" s="20">
        <v>1000.41</v>
      </c>
      <c r="I23" s="18">
        <v>-820</v>
      </c>
      <c r="J23" s="21">
        <f>+G23+H23+I23</f>
        <v>568.78356866190234</v>
      </c>
      <c r="K23" s="22">
        <f>+E23+J23</f>
        <v>40816.173568661899</v>
      </c>
    </row>
    <row r="24" spans="1:11" ht="15.75" thickBot="1">
      <c r="A24" s="29" t="s">
        <v>36</v>
      </c>
      <c r="B24" s="24">
        <v>115434.41</v>
      </c>
      <c r="C24" s="24"/>
      <c r="D24" s="24">
        <f>246.18+4.13+5.09+120.77</f>
        <v>376.17</v>
      </c>
      <c r="E24" s="24">
        <f>+B24+D24</f>
        <v>115810.58</v>
      </c>
      <c r="F24" s="25"/>
      <c r="G24" s="24">
        <v>1021.3465227106612</v>
      </c>
      <c r="H24" s="24">
        <v>2876.14</v>
      </c>
      <c r="I24" s="24">
        <v>-2370</v>
      </c>
      <c r="J24" s="33">
        <f>+G24+H24+I24</f>
        <v>1527.4865227106611</v>
      </c>
      <c r="K24" s="34">
        <f>+E24+J24</f>
        <v>117338.06652271067</v>
      </c>
    </row>
    <row r="25" spans="1:11">
      <c r="A25" s="2" t="s">
        <v>33</v>
      </c>
      <c r="B25" s="18">
        <v>155550.95000000001</v>
      </c>
      <c r="C25" s="18"/>
      <c r="D25" s="18">
        <f>SUM(D23:D24)</f>
        <v>507.02</v>
      </c>
      <c r="E25" s="18">
        <f>SUM(E23:E24)</f>
        <v>156057.97</v>
      </c>
      <c r="F25" s="19"/>
      <c r="G25" s="20">
        <v>1409.7200913725637</v>
      </c>
      <c r="H25" s="18">
        <f>SUM(H23:H24)</f>
        <v>3876.5499999999997</v>
      </c>
      <c r="I25" s="18">
        <f>SUM(I23:I24)</f>
        <v>-3190</v>
      </c>
      <c r="J25" s="21">
        <f>SUM(J23:J24)</f>
        <v>2096.2700913725635</v>
      </c>
      <c r="K25" s="22">
        <f>+E25+J25</f>
        <v>158154.24009137257</v>
      </c>
    </row>
    <row r="26" spans="1:11">
      <c r="A26" s="2"/>
      <c r="B26" s="19"/>
      <c r="C26" s="19"/>
      <c r="D26" s="19"/>
      <c r="E26" s="19"/>
      <c r="F26" s="19"/>
      <c r="G26" s="19"/>
      <c r="H26" s="19"/>
      <c r="I26" s="19"/>
      <c r="J26" s="27"/>
      <c r="K26" s="22"/>
    </row>
    <row r="27" spans="1:11">
      <c r="A27" s="2"/>
      <c r="B27" s="2"/>
      <c r="C27" s="3" t="s">
        <v>0</v>
      </c>
      <c r="D27" s="4"/>
      <c r="E27" s="4"/>
      <c r="F27" s="4"/>
      <c r="G27" s="4"/>
      <c r="H27" s="2"/>
      <c r="I27" s="2"/>
      <c r="J27" s="2"/>
      <c r="K27" s="5"/>
    </row>
    <row r="28" spans="1:11" ht="15.75" thickBot="1">
      <c r="A28" s="2"/>
      <c r="B28" s="2"/>
      <c r="C28" s="6" t="s">
        <v>1</v>
      </c>
      <c r="D28" s="4"/>
      <c r="E28" s="4"/>
      <c r="F28" s="4"/>
      <c r="G28" s="4"/>
      <c r="H28" s="2"/>
      <c r="I28" s="2"/>
      <c r="J28" s="2"/>
      <c r="K28" s="35"/>
    </row>
    <row r="29" spans="1:11">
      <c r="A29" s="7"/>
      <c r="B29" s="7" t="s">
        <v>2</v>
      </c>
      <c r="C29" s="7" t="s">
        <v>3</v>
      </c>
      <c r="D29" s="8" t="s">
        <v>4</v>
      </c>
      <c r="E29" s="7" t="s">
        <v>2</v>
      </c>
      <c r="F29" s="8"/>
      <c r="G29" s="7" t="s">
        <v>5</v>
      </c>
      <c r="H29" s="8" t="s">
        <v>6</v>
      </c>
      <c r="I29" s="7" t="s">
        <v>6</v>
      </c>
      <c r="J29" s="8" t="s">
        <v>5</v>
      </c>
      <c r="K29" s="9" t="s">
        <v>16</v>
      </c>
    </row>
    <row r="30" spans="1:11">
      <c r="A30" s="10" t="s">
        <v>7</v>
      </c>
      <c r="B30" s="10" t="s">
        <v>8</v>
      </c>
      <c r="C30" s="10" t="s">
        <v>9</v>
      </c>
      <c r="D30" s="11" t="s">
        <v>10</v>
      </c>
      <c r="E30" s="10" t="s">
        <v>8</v>
      </c>
      <c r="F30" s="11"/>
      <c r="G30" s="10" t="s">
        <v>8</v>
      </c>
      <c r="H30" s="11" t="s">
        <v>11</v>
      </c>
      <c r="I30" s="10" t="s">
        <v>12</v>
      </c>
      <c r="J30" s="11" t="s">
        <v>8</v>
      </c>
      <c r="K30" s="9" t="s">
        <v>53</v>
      </c>
    </row>
    <row r="31" spans="1:11" ht="15.75" thickBot="1">
      <c r="A31" s="12"/>
      <c r="B31" s="12" t="s">
        <v>13</v>
      </c>
      <c r="C31" s="12" t="s">
        <v>14</v>
      </c>
      <c r="D31" s="13" t="s">
        <v>15</v>
      </c>
      <c r="E31" s="12" t="s">
        <v>16</v>
      </c>
      <c r="F31" s="13"/>
      <c r="G31" s="12" t="s">
        <v>13</v>
      </c>
      <c r="H31" s="13" t="s">
        <v>17</v>
      </c>
      <c r="I31" s="12" t="s">
        <v>17</v>
      </c>
      <c r="J31" s="13" t="s">
        <v>16</v>
      </c>
      <c r="K31" s="36" t="s">
        <v>8</v>
      </c>
    </row>
    <row r="32" spans="1:11">
      <c r="A32" s="15" t="s">
        <v>37</v>
      </c>
      <c r="B32" s="19"/>
      <c r="C32" s="19"/>
      <c r="D32" s="19"/>
      <c r="E32" s="19"/>
      <c r="F32" s="19"/>
      <c r="G32" s="19"/>
      <c r="H32" s="19"/>
      <c r="I32" s="19"/>
      <c r="J32" s="27"/>
      <c r="K32" s="28"/>
    </row>
    <row r="33" spans="1:11">
      <c r="A33" s="2" t="s">
        <v>38</v>
      </c>
      <c r="B33" s="18">
        <v>6281.3700000000008</v>
      </c>
      <c r="C33" s="18"/>
      <c r="D33" s="18">
        <v>20.45</v>
      </c>
      <c r="E33" s="18">
        <f t="shared" ref="E33:E42" si="4">+B33+D33</f>
        <v>6301.8200000000006</v>
      </c>
      <c r="F33" s="19"/>
      <c r="G33" s="30">
        <v>139.03096873898778</v>
      </c>
      <c r="H33" s="20">
        <v>159.75</v>
      </c>
      <c r="I33" s="18">
        <v>-138</v>
      </c>
      <c r="J33" s="21">
        <f t="shared" ref="J33:J46" si="5">+G33+H33+I33</f>
        <v>160.78096873898778</v>
      </c>
      <c r="K33" s="22">
        <f t="shared" ref="K33:K47" si="6">+E33+J33</f>
        <v>6462.6009687389887</v>
      </c>
    </row>
    <row r="34" spans="1:11">
      <c r="A34" s="2" t="s">
        <v>39</v>
      </c>
      <c r="B34" s="18">
        <v>15746.400000000001</v>
      </c>
      <c r="C34" s="18"/>
      <c r="D34" s="18">
        <v>100.21</v>
      </c>
      <c r="E34" s="18">
        <f t="shared" si="4"/>
        <v>15846.61</v>
      </c>
      <c r="F34" s="19"/>
      <c r="G34" s="30">
        <v>14231.06111670903</v>
      </c>
      <c r="H34" s="20">
        <v>747.96</v>
      </c>
      <c r="I34" s="18"/>
      <c r="J34" s="21">
        <f t="shared" si="5"/>
        <v>14979.021116709031</v>
      </c>
      <c r="K34" s="22">
        <f t="shared" si="6"/>
        <v>30825.631116709032</v>
      </c>
    </row>
    <row r="35" spans="1:11">
      <c r="A35" s="2" t="s">
        <v>40</v>
      </c>
      <c r="B35" s="18">
        <v>6434.72</v>
      </c>
      <c r="C35" s="18"/>
      <c r="D35" s="18">
        <v>22.63</v>
      </c>
      <c r="E35" s="18">
        <f t="shared" si="4"/>
        <v>6457.35</v>
      </c>
      <c r="F35" s="19"/>
      <c r="G35" s="30">
        <v>610.53000000000009</v>
      </c>
      <c r="H35" s="20">
        <v>173.1</v>
      </c>
      <c r="I35" s="18">
        <v>-150</v>
      </c>
      <c r="J35" s="21">
        <f t="shared" si="5"/>
        <v>633.63000000000011</v>
      </c>
      <c r="K35" s="22">
        <f t="shared" si="6"/>
        <v>7090.9800000000005</v>
      </c>
    </row>
    <row r="36" spans="1:11">
      <c r="A36" s="2" t="s">
        <v>41</v>
      </c>
      <c r="B36" s="18">
        <v>26807.84</v>
      </c>
      <c r="C36" s="18"/>
      <c r="D36" s="18">
        <v>162.5</v>
      </c>
      <c r="E36" s="18">
        <f t="shared" si="4"/>
        <v>26970.34</v>
      </c>
      <c r="F36" s="19"/>
      <c r="G36" s="30">
        <v>21801.57</v>
      </c>
      <c r="H36" s="20">
        <v>1212.83</v>
      </c>
      <c r="I36" s="18">
        <v>-199.66</v>
      </c>
      <c r="J36" s="21">
        <f t="shared" si="5"/>
        <v>22814.74</v>
      </c>
      <c r="K36" s="22">
        <f t="shared" si="6"/>
        <v>49785.08</v>
      </c>
    </row>
    <row r="37" spans="1:11">
      <c r="A37" s="2" t="s">
        <v>42</v>
      </c>
      <c r="B37" s="18">
        <v>2590.61</v>
      </c>
      <c r="C37" s="18"/>
      <c r="D37" s="18">
        <v>8.43</v>
      </c>
      <c r="E37" s="18">
        <f t="shared" si="4"/>
        <v>2599.04</v>
      </c>
      <c r="F37" s="19"/>
      <c r="G37" s="30">
        <v>56.523049407145528</v>
      </c>
      <c r="H37" s="20">
        <v>65.760000000000005</v>
      </c>
      <c r="I37" s="18">
        <v>-56.52</v>
      </c>
      <c r="J37" s="21">
        <f t="shared" si="5"/>
        <v>65.76304940714553</v>
      </c>
      <c r="K37" s="22">
        <f t="shared" si="6"/>
        <v>2664.8030494071454</v>
      </c>
    </row>
    <row r="38" spans="1:11">
      <c r="A38" s="2" t="s">
        <v>43</v>
      </c>
      <c r="B38" s="18">
        <v>2741.3500000000004</v>
      </c>
      <c r="C38" s="18"/>
      <c r="D38" s="18">
        <v>15.68</v>
      </c>
      <c r="E38" s="18">
        <f t="shared" si="4"/>
        <v>2757.03</v>
      </c>
      <c r="F38" s="19"/>
      <c r="G38" s="30">
        <v>1950.11</v>
      </c>
      <c r="H38" s="20">
        <v>117.05</v>
      </c>
      <c r="I38" s="18"/>
      <c r="J38" s="21">
        <f t="shared" si="5"/>
        <v>2067.16</v>
      </c>
      <c r="K38" s="22">
        <f t="shared" si="6"/>
        <v>4824.1900000000005</v>
      </c>
    </row>
    <row r="39" spans="1:11">
      <c r="A39" s="2" t="s">
        <v>44</v>
      </c>
      <c r="B39" s="18">
        <v>775.56</v>
      </c>
      <c r="C39" s="18"/>
      <c r="D39" s="18">
        <v>3.81</v>
      </c>
      <c r="E39" s="18">
        <f t="shared" si="4"/>
        <v>779.36999999999989</v>
      </c>
      <c r="F39" s="19"/>
      <c r="G39" s="30">
        <v>363.50373647166413</v>
      </c>
      <c r="H39" s="20">
        <v>28.42</v>
      </c>
      <c r="I39" s="18"/>
      <c r="J39" s="21">
        <f t="shared" si="5"/>
        <v>391.92373647166414</v>
      </c>
      <c r="K39" s="22">
        <f t="shared" si="6"/>
        <v>1171.293736471664</v>
      </c>
    </row>
    <row r="40" spans="1:11">
      <c r="A40" s="2" t="s">
        <v>45</v>
      </c>
      <c r="B40" s="18">
        <v>3600.1800000000003</v>
      </c>
      <c r="C40" s="18"/>
      <c r="D40" s="18">
        <v>17.18</v>
      </c>
      <c r="E40" s="18">
        <f t="shared" si="4"/>
        <v>3617.36</v>
      </c>
      <c r="F40" s="19"/>
      <c r="G40" s="30">
        <v>1907.8400000000001</v>
      </c>
      <c r="H40" s="20">
        <v>133.86000000000001</v>
      </c>
      <c r="I40" s="18">
        <v>-199.66</v>
      </c>
      <c r="J40" s="21">
        <f t="shared" si="5"/>
        <v>1842.0400000000002</v>
      </c>
      <c r="K40" s="22">
        <f t="shared" si="6"/>
        <v>5459.4000000000005</v>
      </c>
    </row>
    <row r="41" spans="1:11">
      <c r="A41" s="2" t="s">
        <v>46</v>
      </c>
      <c r="B41" s="18">
        <v>3516.92</v>
      </c>
      <c r="C41" s="18"/>
      <c r="D41" s="18">
        <v>11.45</v>
      </c>
      <c r="E41" s="18">
        <f t="shared" si="4"/>
        <v>3528.37</v>
      </c>
      <c r="F41" s="19"/>
      <c r="G41" s="30">
        <v>76.730968827730734</v>
      </c>
      <c r="H41" s="20">
        <v>89.28</v>
      </c>
      <c r="I41" s="18">
        <v>-76.73</v>
      </c>
      <c r="J41" s="21">
        <f t="shared" si="5"/>
        <v>89.280968827730717</v>
      </c>
      <c r="K41" s="22">
        <f t="shared" si="6"/>
        <v>3617.6509688277306</v>
      </c>
    </row>
    <row r="42" spans="1:11">
      <c r="A42" s="2" t="s">
        <v>47</v>
      </c>
      <c r="B42" s="18">
        <v>18264.939999999999</v>
      </c>
      <c r="C42" s="18"/>
      <c r="D42" s="18">
        <v>-0.89</v>
      </c>
      <c r="E42" s="18">
        <f t="shared" si="4"/>
        <v>18264.05</v>
      </c>
      <c r="F42" s="19"/>
      <c r="G42" s="30">
        <v>32801.982558974982</v>
      </c>
      <c r="H42" s="20">
        <v>1281.7</v>
      </c>
      <c r="I42" s="18"/>
      <c r="J42" s="21">
        <f t="shared" si="5"/>
        <v>34083.682558974979</v>
      </c>
      <c r="K42" s="22">
        <f t="shared" si="6"/>
        <v>52347.732558974982</v>
      </c>
    </row>
    <row r="43" spans="1:11">
      <c r="A43" s="31" t="s">
        <v>48</v>
      </c>
      <c r="B43" s="20">
        <v>1847.3799999999999</v>
      </c>
      <c r="C43" s="20"/>
      <c r="D43" s="18">
        <v>8.23</v>
      </c>
      <c r="E43" s="20">
        <f>+B43+D43</f>
        <v>1855.61</v>
      </c>
      <c r="F43" s="20"/>
      <c r="G43" s="30">
        <v>615.25758572347809</v>
      </c>
      <c r="H43" s="20">
        <v>61.44</v>
      </c>
      <c r="I43" s="18"/>
      <c r="J43" s="21">
        <f t="shared" si="5"/>
        <v>676.69758572347814</v>
      </c>
      <c r="K43" s="22">
        <f t="shared" si="6"/>
        <v>2532.307585723478</v>
      </c>
    </row>
    <row r="44" spans="1:11">
      <c r="A44" s="31" t="s">
        <v>49</v>
      </c>
      <c r="B44" s="20">
        <v>16543.82</v>
      </c>
      <c r="C44" s="20"/>
      <c r="D44" s="18">
        <v>76.3</v>
      </c>
      <c r="E44" s="18">
        <f>+B44+D44</f>
        <v>16620.12</v>
      </c>
      <c r="F44" s="20"/>
      <c r="G44" s="30">
        <v>6281.4310689654849</v>
      </c>
      <c r="H44" s="20">
        <v>569.5</v>
      </c>
      <c r="I44" s="18"/>
      <c r="J44" s="21">
        <f t="shared" si="5"/>
        <v>6850.9310689654849</v>
      </c>
      <c r="K44" s="22">
        <f t="shared" si="6"/>
        <v>23471.051068965484</v>
      </c>
    </row>
    <row r="45" spans="1:11">
      <c r="A45" s="1" t="s">
        <v>50</v>
      </c>
      <c r="B45" s="18">
        <v>813.65000000000009</v>
      </c>
      <c r="C45" s="19"/>
      <c r="D45" s="18">
        <v>2.65</v>
      </c>
      <c r="E45" s="19">
        <f>+B45+D45</f>
        <v>816.30000000000007</v>
      </c>
      <c r="F45" s="18"/>
      <c r="G45" s="19">
        <v>17.757974718464133</v>
      </c>
      <c r="H45" s="18">
        <v>20.66</v>
      </c>
      <c r="I45" s="19">
        <v>-17.75</v>
      </c>
      <c r="J45" s="27">
        <f t="shared" si="5"/>
        <v>20.667974718464137</v>
      </c>
      <c r="K45" s="27">
        <f t="shared" si="6"/>
        <v>836.96797471846423</v>
      </c>
    </row>
    <row r="46" spans="1:11" ht="15.75" thickBot="1">
      <c r="A46" s="31" t="s">
        <v>51</v>
      </c>
      <c r="B46" s="24">
        <v>13968.69</v>
      </c>
      <c r="C46" s="25">
        <v>1500</v>
      </c>
      <c r="D46" s="24">
        <v>57.63</v>
      </c>
      <c r="E46" s="25">
        <f>+B46+D46+C46</f>
        <v>15526.32</v>
      </c>
      <c r="F46" s="24"/>
      <c r="G46" s="32">
        <v>499.38740165787647</v>
      </c>
      <c r="H46" s="24">
        <v>387.82</v>
      </c>
      <c r="I46" s="25">
        <v>-439</v>
      </c>
      <c r="J46" s="34">
        <f t="shared" si="5"/>
        <v>448.20740165787652</v>
      </c>
      <c r="K46" s="34">
        <f t="shared" si="6"/>
        <v>15974.527401657877</v>
      </c>
    </row>
    <row r="47" spans="1:11">
      <c r="A47" s="2" t="s">
        <v>33</v>
      </c>
      <c r="B47" s="18">
        <v>119933.43</v>
      </c>
      <c r="C47" s="18">
        <f>+C46</f>
        <v>1500</v>
      </c>
      <c r="D47" s="18">
        <f>SUM(D33:D46)</f>
        <v>506.26</v>
      </c>
      <c r="E47" s="18">
        <f>SUM(E33:E46)</f>
        <v>121939.69</v>
      </c>
      <c r="F47" s="19"/>
      <c r="G47" s="30">
        <v>81352.716430194836</v>
      </c>
      <c r="H47" s="18">
        <f>SUM(H33:H46)</f>
        <v>5049.130000000001</v>
      </c>
      <c r="I47" s="18">
        <f>SUM(I33:I46)</f>
        <v>-1277.32</v>
      </c>
      <c r="J47" s="21">
        <f>SUM(J33:J46)</f>
        <v>85124.526430194848</v>
      </c>
      <c r="K47" s="22">
        <f t="shared" si="6"/>
        <v>207064.21643019485</v>
      </c>
    </row>
    <row r="48" spans="1:11" ht="15.75" thickBot="1">
      <c r="A48" s="2"/>
      <c r="B48" s="18"/>
      <c r="C48" s="18"/>
      <c r="D48" s="19"/>
      <c r="E48" s="18"/>
      <c r="F48" s="19"/>
      <c r="G48" s="18"/>
      <c r="H48" s="19"/>
      <c r="I48" s="18"/>
      <c r="J48" s="22"/>
      <c r="K48" s="28"/>
    </row>
    <row r="49" spans="1:11" ht="15.75" thickBot="1">
      <c r="A49" s="37" t="s">
        <v>52</v>
      </c>
      <c r="B49" s="38">
        <f>+B47+B25+B21</f>
        <v>517506.86953292612</v>
      </c>
      <c r="C49" s="39">
        <f>+C47+C25+C21</f>
        <v>1500</v>
      </c>
      <c r="D49" s="39">
        <f>+D47+D25+D21</f>
        <v>1833.9299999999998</v>
      </c>
      <c r="E49" s="39">
        <f>+E47+E25+E21</f>
        <v>520840.79953292618</v>
      </c>
      <c r="F49" s="39"/>
      <c r="G49" s="38">
        <f>+G47+G25+G21</f>
        <v>86218.465918288406</v>
      </c>
      <c r="H49" s="38">
        <f>+H47+H25+H21</f>
        <v>15050.550000000001</v>
      </c>
      <c r="I49" s="39">
        <f>+I47+I25+I21</f>
        <v>-9467.32</v>
      </c>
      <c r="J49" s="40">
        <f>+J47+J25+J21</f>
        <v>91801.695918288417</v>
      </c>
      <c r="K49" s="41">
        <f>+E49+J49</f>
        <v>612642.49545121461</v>
      </c>
    </row>
  </sheetData>
  <phoneticPr fontId="0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Steve</cp:lastModifiedBy>
  <cp:lastPrinted>2020-02-07T13:33:32Z</cp:lastPrinted>
  <dcterms:created xsi:type="dcterms:W3CDTF">2020-01-24T19:31:35Z</dcterms:created>
  <dcterms:modified xsi:type="dcterms:W3CDTF">2020-02-07T13:36:33Z</dcterms:modified>
</cp:coreProperties>
</file>