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Webfiles\PFweb_new\_documents\TownReport\TR20\"/>
    </mc:Choice>
  </mc:AlternateContent>
  <xr:revisionPtr revIDLastSave="0" documentId="13_ncr:1_{9AE10E66-527D-41E3-BF7D-CF04003D97DB}" xr6:coauthVersionLast="46" xr6:coauthVersionMax="46" xr10:uidLastSave="{00000000-0000-0000-0000-000000000000}"/>
  <bookViews>
    <workbookView xWindow="1950" yWindow="1800" windowWidth="24120" windowHeight="144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Sheet1!$A$28:$K$49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H26" i="1"/>
  <c r="H48" i="1"/>
  <c r="H49" i="1"/>
  <c r="J49" i="1" s="1"/>
  <c r="K49" i="1" s="1"/>
  <c r="I21" i="1"/>
  <c r="I26" i="1"/>
  <c r="I48" i="1"/>
  <c r="I49" i="1"/>
  <c r="E34" i="1"/>
  <c r="E48" i="1" s="1"/>
  <c r="K48" i="1" s="1"/>
  <c r="E35" i="1"/>
  <c r="E36" i="1"/>
  <c r="E37" i="1"/>
  <c r="E38" i="1"/>
  <c r="K38" i="1" s="1"/>
  <c r="E39" i="1"/>
  <c r="E40" i="1"/>
  <c r="E41" i="1"/>
  <c r="E42" i="1"/>
  <c r="K42" i="1" s="1"/>
  <c r="E43" i="1"/>
  <c r="E44" i="1"/>
  <c r="E45" i="1"/>
  <c r="E46" i="1"/>
  <c r="K46" i="1" s="1"/>
  <c r="E47" i="1"/>
  <c r="J34" i="1"/>
  <c r="J35" i="1"/>
  <c r="J36" i="1"/>
  <c r="K36" i="1" s="1"/>
  <c r="J37" i="1"/>
  <c r="J38" i="1"/>
  <c r="J39" i="1"/>
  <c r="J40" i="1"/>
  <c r="K40" i="1" s="1"/>
  <c r="J41" i="1"/>
  <c r="J42" i="1"/>
  <c r="J43" i="1"/>
  <c r="J44" i="1"/>
  <c r="K44" i="1" s="1"/>
  <c r="J45" i="1"/>
  <c r="J46" i="1"/>
  <c r="J47" i="1"/>
  <c r="J48" i="1"/>
  <c r="E24" i="1"/>
  <c r="E25" i="1"/>
  <c r="K25" i="1" s="1"/>
  <c r="E26" i="1"/>
  <c r="J24" i="1"/>
  <c r="J25" i="1"/>
  <c r="J26" i="1"/>
  <c r="K26" i="1"/>
  <c r="E7" i="1"/>
  <c r="E8" i="1"/>
  <c r="E9" i="1"/>
  <c r="E10" i="1"/>
  <c r="K10" i="1" s="1"/>
  <c r="E11" i="1"/>
  <c r="E12" i="1"/>
  <c r="E13" i="1"/>
  <c r="E14" i="1"/>
  <c r="K14" i="1" s="1"/>
  <c r="E15" i="1"/>
  <c r="E16" i="1"/>
  <c r="E17" i="1"/>
  <c r="E18" i="1"/>
  <c r="K18" i="1" s="1"/>
  <c r="E19" i="1"/>
  <c r="E20" i="1"/>
  <c r="J7" i="1"/>
  <c r="K7" i="1" s="1"/>
  <c r="J8" i="1"/>
  <c r="J9" i="1"/>
  <c r="J10" i="1"/>
  <c r="J11" i="1"/>
  <c r="K11" i="1" s="1"/>
  <c r="J12" i="1"/>
  <c r="J13" i="1"/>
  <c r="J14" i="1"/>
  <c r="J15" i="1"/>
  <c r="K15" i="1" s="1"/>
  <c r="J16" i="1"/>
  <c r="J17" i="1"/>
  <c r="J18" i="1"/>
  <c r="J19" i="1"/>
  <c r="K19" i="1" s="1"/>
  <c r="J20" i="1"/>
  <c r="K47" i="1"/>
  <c r="K45" i="1"/>
  <c r="K43" i="1"/>
  <c r="K41" i="1"/>
  <c r="K39" i="1"/>
  <c r="K37" i="1"/>
  <c r="K35" i="1"/>
  <c r="K24" i="1"/>
  <c r="K20" i="1"/>
  <c r="K17" i="1"/>
  <c r="K16" i="1"/>
  <c r="K13" i="1"/>
  <c r="K12" i="1"/>
  <c r="K9" i="1"/>
  <c r="K8" i="1"/>
  <c r="G48" i="1"/>
  <c r="F48" i="1"/>
  <c r="D48" i="1"/>
  <c r="C48" i="1"/>
  <c r="B48" i="1"/>
  <c r="G26" i="1"/>
  <c r="D26" i="1"/>
  <c r="B26" i="1"/>
  <c r="G21" i="1"/>
  <c r="F21" i="1"/>
  <c r="D21" i="1"/>
  <c r="B21" i="1"/>
  <c r="E21" i="1" l="1"/>
  <c r="J21" i="1"/>
  <c r="K34" i="1"/>
  <c r="K21" i="1" l="1"/>
</calcChain>
</file>

<file path=xl/sharedStrings.xml><?xml version="1.0" encoding="utf-8"?>
<sst xmlns="http://schemas.openxmlformats.org/spreadsheetml/2006/main" count="99" uniqueCount="55">
  <si>
    <t xml:space="preserve">       TOWN OF PLAINFIELD, N. H.</t>
  </si>
  <si>
    <t>REPORT OF TRUSTEES OF TRUST FUND - 2020</t>
  </si>
  <si>
    <t>Principle</t>
  </si>
  <si>
    <t>New</t>
  </si>
  <si>
    <t>Gains or</t>
  </si>
  <si>
    <t>Income</t>
  </si>
  <si>
    <t xml:space="preserve">Income </t>
  </si>
  <si>
    <t>NAME OF TRUST FUND</t>
  </si>
  <si>
    <t>Balance</t>
  </si>
  <si>
    <t>Funds</t>
  </si>
  <si>
    <t>Losses</t>
  </si>
  <si>
    <t>Earned</t>
  </si>
  <si>
    <t>Expended</t>
  </si>
  <si>
    <t>Begin Year</t>
  </si>
  <si>
    <t>Created</t>
  </si>
  <si>
    <t>From Sale</t>
  </si>
  <si>
    <t>Year End</t>
  </si>
  <si>
    <t>During Year</t>
  </si>
  <si>
    <t>CEMETERY TRUST FUNDS</t>
  </si>
  <si>
    <t xml:space="preserve">  Daniels Cemetery</t>
  </si>
  <si>
    <t xml:space="preserve">  East Plainfield Cemetery</t>
  </si>
  <si>
    <t xml:space="preserve">  Freeman Cemetery</t>
  </si>
  <si>
    <t xml:space="preserve">  Gilkey Cemetery</t>
  </si>
  <si>
    <t xml:space="preserve">  Gleason Cemetery</t>
  </si>
  <si>
    <t xml:space="preserve">  Methodist Hill Cemetery</t>
  </si>
  <si>
    <t xml:space="preserve">  Mill Cemetery </t>
  </si>
  <si>
    <t xml:space="preserve">  Moulton Cemetry</t>
  </si>
  <si>
    <t xml:space="preserve">  Penniman Cemetery</t>
  </si>
  <si>
    <t xml:space="preserve">  Plainfield Cemetery  </t>
  </si>
  <si>
    <t xml:space="preserve">  Raynsford Cemetery</t>
  </si>
  <si>
    <t xml:space="preserve">  River Cemetery</t>
  </si>
  <si>
    <t xml:space="preserve">  Westgate-Peterson Cemetery</t>
  </si>
  <si>
    <t xml:space="preserve">  Town Cemeteries</t>
  </si>
  <si>
    <t xml:space="preserve">               TOTALS</t>
  </si>
  <si>
    <t xml:space="preserve"> </t>
  </si>
  <si>
    <t>LIBRARY TRUST FUND</t>
  </si>
  <si>
    <t xml:space="preserve">  Meriden Library</t>
  </si>
  <si>
    <t xml:space="preserve">  Philip Read Memorial Library</t>
  </si>
  <si>
    <t>MISCELLANEOUS TRUST FUNDS</t>
  </si>
  <si>
    <t xml:space="preserve">  Ward Christmas Fund</t>
  </si>
  <si>
    <t xml:space="preserve">  Ward Worthy Poor Fund</t>
  </si>
  <si>
    <t xml:space="preserve">  Ward Essay Prize Fund</t>
  </si>
  <si>
    <t xml:space="preserve">  Elijah Burnap Poor Fund</t>
  </si>
  <si>
    <t xml:space="preserve">  Earl Mower Fund</t>
  </si>
  <si>
    <t xml:space="preserve">  Duncan Piano Fund</t>
  </si>
  <si>
    <t xml:space="preserve">  Vernon Hood Fund</t>
  </si>
  <si>
    <t xml:space="preserve">  Bill Hendrick Vision Fund</t>
  </si>
  <si>
    <t xml:space="preserve">  Mother's &amp; Daughter's Fund</t>
  </si>
  <si>
    <t xml:space="preserve">  Beulah Pickering Fund </t>
  </si>
  <si>
    <t xml:space="preserve">  Ruth F Koe Brady Camp Fund</t>
  </si>
  <si>
    <t xml:space="preserve">  Stage Set Fund</t>
  </si>
  <si>
    <t xml:space="preserve">  Mericrafters Fund</t>
  </si>
  <si>
    <t xml:space="preserve"> Stalker Cemetery Flag Fund</t>
  </si>
  <si>
    <t>TOTAL: ALL TRUST FUNDS</t>
  </si>
  <si>
    <t>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</si>
</sst>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9"/>
      <color indexed="8"/>
      <name val="Times Roman"/>
      <family val="1"/>
    </font>
    <font>
      <b/>
      <sz val="9"/>
      <color indexed="8"/>
      <name val="Times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4" fillId="0" borderId="1" xfId="0" applyFont="1" applyBorder="1"/>
    <xf numFmtId="164" fontId="3" fillId="0" borderId="2" xfId="0" applyNumberFormat="1" applyFont="1" applyBorder="1"/>
    <xf numFmtId="164" fontId="3" fillId="0" borderId="0" xfId="0" applyNumberFormat="1" applyFont="1"/>
    <xf numFmtId="164" fontId="3" fillId="0" borderId="3" xfId="0" applyNumberFormat="1" applyFont="1" applyBorder="1"/>
    <xf numFmtId="164" fontId="3" fillId="0" borderId="2" xfId="1" applyNumberFormat="1" applyFont="1" applyBorder="1"/>
    <xf numFmtId="164" fontId="3" fillId="0" borderId="0" xfId="1" applyNumberFormat="1" applyFont="1"/>
    <xf numFmtId="164" fontId="3" fillId="0" borderId="3" xfId="1" applyNumberFormat="1" applyFont="1" applyBorder="1"/>
    <xf numFmtId="164" fontId="3" fillId="0" borderId="4" xfId="1" applyNumberFormat="1" applyFont="1" applyBorder="1"/>
    <xf numFmtId="164" fontId="3" fillId="0" borderId="1" xfId="1" applyNumberFormat="1" applyFont="1" applyBorder="1"/>
    <xf numFmtId="164" fontId="3" fillId="0" borderId="5" xfId="1" applyNumberFormat="1" applyFont="1" applyBorder="1"/>
    <xf numFmtId="164" fontId="3" fillId="0" borderId="0" xfId="1" applyNumberFormat="1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3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3" xfId="0" applyFont="1" applyFill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4" fillId="0" borderId="3" xfId="0" applyFont="1" applyFill="1" applyBorder="1" applyAlignment="1">
      <alignment horizontal="center"/>
    </xf>
    <xf numFmtId="164" fontId="4" fillId="0" borderId="2" xfId="1" applyNumberFormat="1" applyFont="1" applyBorder="1"/>
    <xf numFmtId="164" fontId="4" fillId="0" borderId="0" xfId="1" applyNumberFormat="1" applyFont="1"/>
    <xf numFmtId="164" fontId="4" fillId="0" borderId="3" xfId="1" applyNumberFormat="1" applyFont="1" applyBorder="1"/>
    <xf numFmtId="164" fontId="4" fillId="0" borderId="0" xfId="0" applyNumberFormat="1" applyFont="1"/>
    <xf numFmtId="164" fontId="4" fillId="0" borderId="0" xfId="1" applyNumberFormat="1" applyFont="1" applyBorder="1"/>
    <xf numFmtId="0" fontId="4" fillId="0" borderId="6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workbookViewId="0">
      <selection activeCell="A28" sqref="A28:K49"/>
    </sheetView>
  </sheetViews>
  <sheetFormatPr defaultRowHeight="15"/>
  <cols>
    <col min="1" max="1" width="26" customWidth="1"/>
    <col min="2" max="2" width="9.42578125" customWidth="1"/>
    <col min="3" max="3" width="8.5703125" customWidth="1"/>
    <col min="4" max="4" width="9.5703125" customWidth="1"/>
    <col min="5" max="5" width="10.28515625" customWidth="1"/>
    <col min="6" max="6" width="1.5703125" customWidth="1"/>
    <col min="7" max="8" width="9.42578125" customWidth="1"/>
    <col min="9" max="9" width="10.42578125" customWidth="1"/>
    <col min="10" max="10" width="10" customWidth="1"/>
    <col min="11" max="11" width="11" customWidth="1"/>
  </cols>
  <sheetData>
    <row r="1" spans="1:11">
      <c r="A1" s="1"/>
      <c r="B1" s="1"/>
      <c r="C1" s="2" t="s">
        <v>0</v>
      </c>
      <c r="D1" s="1"/>
      <c r="E1" s="1"/>
      <c r="F1" s="1"/>
      <c r="G1" s="1"/>
      <c r="H1" s="1"/>
      <c r="I1" s="1"/>
      <c r="J1" s="1"/>
      <c r="K1" s="1"/>
    </row>
    <row r="2" spans="1:11">
      <c r="A2" s="3"/>
      <c r="B2" s="3"/>
      <c r="C2" s="4" t="s">
        <v>1</v>
      </c>
      <c r="D2" s="3"/>
      <c r="E2" s="3"/>
      <c r="F2" s="3"/>
      <c r="G2" s="3"/>
      <c r="H2" s="3"/>
      <c r="I2" s="3"/>
      <c r="J2" s="3"/>
      <c r="K2" s="1"/>
    </row>
    <row r="3" spans="1:11">
      <c r="A3" s="2"/>
      <c r="B3" s="15" t="s">
        <v>2</v>
      </c>
      <c r="C3" s="2" t="s">
        <v>3</v>
      </c>
      <c r="D3" s="15" t="s">
        <v>4</v>
      </c>
      <c r="E3" s="2" t="s">
        <v>2</v>
      </c>
      <c r="F3" s="15"/>
      <c r="G3" s="2" t="s">
        <v>5</v>
      </c>
      <c r="H3" s="15" t="s">
        <v>6</v>
      </c>
      <c r="I3" s="2" t="s">
        <v>6</v>
      </c>
      <c r="J3" s="16" t="s">
        <v>5</v>
      </c>
      <c r="K3" s="17" t="s">
        <v>54</v>
      </c>
    </row>
    <row r="4" spans="1:11">
      <c r="A4" s="2" t="s">
        <v>7</v>
      </c>
      <c r="B4" s="18" t="s">
        <v>8</v>
      </c>
      <c r="C4" s="2" t="s">
        <v>9</v>
      </c>
      <c r="D4" s="18" t="s">
        <v>10</v>
      </c>
      <c r="E4" s="2" t="s">
        <v>8</v>
      </c>
      <c r="F4" s="18"/>
      <c r="G4" s="2" t="s">
        <v>8</v>
      </c>
      <c r="H4" s="18" t="s">
        <v>11</v>
      </c>
      <c r="I4" s="2" t="s">
        <v>12</v>
      </c>
      <c r="J4" s="19" t="s">
        <v>8</v>
      </c>
      <c r="K4" s="20" t="s">
        <v>8</v>
      </c>
    </row>
    <row r="5" spans="1:11">
      <c r="A5" s="4"/>
      <c r="B5" s="21" t="s">
        <v>13</v>
      </c>
      <c r="C5" s="4" t="s">
        <v>14</v>
      </c>
      <c r="D5" s="21" t="s">
        <v>15</v>
      </c>
      <c r="E5" s="4" t="s">
        <v>16</v>
      </c>
      <c r="F5" s="21"/>
      <c r="G5" s="4" t="s">
        <v>13</v>
      </c>
      <c r="H5" s="21" t="s">
        <v>17</v>
      </c>
      <c r="I5" s="4" t="s">
        <v>17</v>
      </c>
      <c r="J5" s="22" t="s">
        <v>16</v>
      </c>
      <c r="K5" s="23" t="s">
        <v>16</v>
      </c>
    </row>
    <row r="6" spans="1:11">
      <c r="A6" s="2" t="s">
        <v>18</v>
      </c>
      <c r="B6" s="5"/>
      <c r="C6" s="6"/>
      <c r="D6" s="5"/>
      <c r="E6" s="6"/>
      <c r="F6" s="5"/>
      <c r="G6" s="6"/>
      <c r="H6" s="5"/>
      <c r="I6" s="6"/>
      <c r="J6" s="7"/>
      <c r="K6" s="6"/>
    </row>
    <row r="7" spans="1:11">
      <c r="A7" s="1" t="s">
        <v>19</v>
      </c>
      <c r="B7" s="8">
        <v>12671.4</v>
      </c>
      <c r="C7" s="9"/>
      <c r="D7" s="8">
        <v>676.64</v>
      </c>
      <c r="E7" s="9">
        <f>+D7+B7</f>
        <v>13348.039999999999</v>
      </c>
      <c r="F7" s="8"/>
      <c r="G7" s="9">
        <v>267.98</v>
      </c>
      <c r="H7" s="8">
        <v>297.88</v>
      </c>
      <c r="I7" s="9">
        <v>-331.82</v>
      </c>
      <c r="J7" s="10">
        <f>SUM(G7:I7)</f>
        <v>234.04000000000002</v>
      </c>
      <c r="K7" s="6">
        <f>SUM(E7,J7)</f>
        <v>13582.08</v>
      </c>
    </row>
    <row r="8" spans="1:11">
      <c r="A8" s="1" t="s">
        <v>20</v>
      </c>
      <c r="B8" s="8">
        <v>5967.21</v>
      </c>
      <c r="C8" s="9"/>
      <c r="D8" s="8">
        <v>318.10000000000002</v>
      </c>
      <c r="E8" s="9">
        <f t="shared" ref="E8:E20" si="0">+D8+B8</f>
        <v>6285.31</v>
      </c>
      <c r="F8" s="8"/>
      <c r="G8" s="9">
        <v>116.1</v>
      </c>
      <c r="H8" s="8">
        <v>140.08000000000001</v>
      </c>
      <c r="I8" s="9">
        <v>-149.74</v>
      </c>
      <c r="J8" s="10">
        <f t="shared" ref="J8:J20" si="1">SUM(G8:I8)</f>
        <v>106.44</v>
      </c>
      <c r="K8" s="6">
        <f t="shared" ref="K8:K20" si="2">SUM(E8,J8)</f>
        <v>6391.75</v>
      </c>
    </row>
    <row r="9" spans="1:11">
      <c r="A9" s="1" t="s">
        <v>21</v>
      </c>
      <c r="B9" s="8">
        <v>4394.84</v>
      </c>
      <c r="C9" s="9"/>
      <c r="D9" s="8">
        <v>234.29</v>
      </c>
      <c r="E9" s="9">
        <f t="shared" si="0"/>
        <v>4629.13</v>
      </c>
      <c r="F9" s="8"/>
      <c r="G9" s="9">
        <v>85.19</v>
      </c>
      <c r="H9" s="8">
        <v>103.12</v>
      </c>
      <c r="I9" s="9">
        <v>-110.05</v>
      </c>
      <c r="J9" s="10">
        <f t="shared" si="1"/>
        <v>78.260000000000005</v>
      </c>
      <c r="K9" s="6">
        <f t="shared" si="2"/>
        <v>4707.3900000000003</v>
      </c>
    </row>
    <row r="10" spans="1:11">
      <c r="A10" s="1" t="s">
        <v>22</v>
      </c>
      <c r="B10" s="8">
        <v>628.13</v>
      </c>
      <c r="C10" s="9"/>
      <c r="D10" s="8">
        <v>33.479999999999997</v>
      </c>
      <c r="E10" s="9">
        <f t="shared" si="0"/>
        <v>661.61</v>
      </c>
      <c r="F10" s="8"/>
      <c r="G10" s="9">
        <v>12.223509030908897</v>
      </c>
      <c r="H10" s="8">
        <v>14.75</v>
      </c>
      <c r="I10" s="9">
        <v>-15.76</v>
      </c>
      <c r="J10" s="10">
        <f t="shared" si="1"/>
        <v>11.213509030908897</v>
      </c>
      <c r="K10" s="6">
        <f t="shared" si="2"/>
        <v>672.82350903090889</v>
      </c>
    </row>
    <row r="11" spans="1:11">
      <c r="A11" s="1" t="s">
        <v>23</v>
      </c>
      <c r="B11" s="8">
        <v>42650.97</v>
      </c>
      <c r="C11" s="9"/>
      <c r="D11" s="8">
        <v>2273.7399999999998</v>
      </c>
      <c r="E11" s="9">
        <f t="shared" si="0"/>
        <v>44924.71</v>
      </c>
      <c r="F11" s="8"/>
      <c r="G11" s="9">
        <v>830.11</v>
      </c>
      <c r="H11" s="8">
        <v>1001.07</v>
      </c>
      <c r="I11" s="9">
        <v>-1070.3699999999999</v>
      </c>
      <c r="J11" s="10">
        <f t="shared" si="1"/>
        <v>760.81000000000017</v>
      </c>
      <c r="K11" s="6">
        <f t="shared" si="2"/>
        <v>45685.52</v>
      </c>
    </row>
    <row r="12" spans="1:11">
      <c r="A12" s="1" t="s">
        <v>24</v>
      </c>
      <c r="B12" s="8">
        <v>628.13</v>
      </c>
      <c r="C12" s="9"/>
      <c r="D12" s="8">
        <v>33.479999999999997</v>
      </c>
      <c r="E12" s="9">
        <f t="shared" si="0"/>
        <v>661.61</v>
      </c>
      <c r="F12" s="8"/>
      <c r="G12" s="9">
        <v>12.218053783071472</v>
      </c>
      <c r="H12" s="8">
        <v>14.75</v>
      </c>
      <c r="I12" s="9">
        <v>-15.76</v>
      </c>
      <c r="J12" s="10">
        <f t="shared" si="1"/>
        <v>11.208053783071472</v>
      </c>
      <c r="K12" s="6">
        <f t="shared" si="2"/>
        <v>672.81805378307149</v>
      </c>
    </row>
    <row r="13" spans="1:11">
      <c r="A13" s="1" t="s">
        <v>25</v>
      </c>
      <c r="B13" s="8">
        <v>54257.38</v>
      </c>
      <c r="C13" s="9"/>
      <c r="D13" s="8">
        <v>2883.9</v>
      </c>
      <c r="E13" s="9">
        <f t="shared" si="0"/>
        <v>57141.279999999999</v>
      </c>
      <c r="F13" s="8"/>
      <c r="G13" s="9">
        <v>892.18713997329598</v>
      </c>
      <c r="H13" s="8">
        <v>1269.67</v>
      </c>
      <c r="I13" s="9">
        <v>-1255.53</v>
      </c>
      <c r="J13" s="10">
        <f t="shared" si="1"/>
        <v>906.32713997329597</v>
      </c>
      <c r="K13" s="6">
        <f t="shared" si="2"/>
        <v>58047.607139973297</v>
      </c>
    </row>
    <row r="14" spans="1:11">
      <c r="A14" s="1" t="s">
        <v>26</v>
      </c>
      <c r="B14" s="8">
        <v>12676.34</v>
      </c>
      <c r="C14" s="9"/>
      <c r="D14" s="8">
        <v>675.73</v>
      </c>
      <c r="E14" s="9">
        <f t="shared" si="0"/>
        <v>13352.07</v>
      </c>
      <c r="F14" s="8"/>
      <c r="G14" s="9">
        <v>246.67</v>
      </c>
      <c r="H14" s="8">
        <v>297.51</v>
      </c>
      <c r="I14" s="9">
        <v>-318.07</v>
      </c>
      <c r="J14" s="10">
        <f t="shared" si="1"/>
        <v>226.10999999999996</v>
      </c>
      <c r="K14" s="6">
        <f t="shared" si="2"/>
        <v>13578.18</v>
      </c>
    </row>
    <row r="15" spans="1:11">
      <c r="A15" s="1" t="s">
        <v>27</v>
      </c>
      <c r="B15" s="8">
        <v>1884.3898444696672</v>
      </c>
      <c r="C15" s="9"/>
      <c r="D15" s="8">
        <v>100.45</v>
      </c>
      <c r="E15" s="9">
        <f t="shared" si="0"/>
        <v>1984.8398444696672</v>
      </c>
      <c r="F15" s="8"/>
      <c r="G15" s="9">
        <v>36.67</v>
      </c>
      <c r="H15" s="8">
        <v>44.23</v>
      </c>
      <c r="I15" s="9">
        <v>-47.29</v>
      </c>
      <c r="J15" s="10">
        <f t="shared" si="1"/>
        <v>33.610000000000007</v>
      </c>
      <c r="K15" s="6">
        <f t="shared" si="2"/>
        <v>2018.4498444696671</v>
      </c>
    </row>
    <row r="16" spans="1:11">
      <c r="A16" s="1" t="s">
        <v>28</v>
      </c>
      <c r="B16" s="8">
        <v>93379.9</v>
      </c>
      <c r="C16" s="9"/>
      <c r="D16" s="8">
        <v>4978.03</v>
      </c>
      <c r="E16" s="9">
        <f t="shared" si="0"/>
        <v>98357.93</v>
      </c>
      <c r="F16" s="8"/>
      <c r="G16" s="9">
        <v>1815.98</v>
      </c>
      <c r="H16" s="8">
        <v>2191.9</v>
      </c>
      <c r="I16" s="9">
        <v>-2342.56</v>
      </c>
      <c r="J16" s="10">
        <f t="shared" si="1"/>
        <v>1665.3200000000002</v>
      </c>
      <c r="K16" s="6">
        <f t="shared" si="2"/>
        <v>100023.25</v>
      </c>
    </row>
    <row r="17" spans="1:11">
      <c r="A17" s="1" t="s">
        <v>29</v>
      </c>
      <c r="B17" s="8">
        <v>2512.52</v>
      </c>
      <c r="C17" s="9"/>
      <c r="D17" s="8">
        <v>133.93</v>
      </c>
      <c r="E17" s="9">
        <f t="shared" si="0"/>
        <v>2646.45</v>
      </c>
      <c r="F17" s="8"/>
      <c r="G17" s="9">
        <v>48.89</v>
      </c>
      <c r="H17" s="8">
        <v>58.98</v>
      </c>
      <c r="I17" s="9">
        <v>-63.05</v>
      </c>
      <c r="J17" s="10">
        <f t="shared" si="1"/>
        <v>44.820000000000007</v>
      </c>
      <c r="K17" s="6">
        <f t="shared" si="2"/>
        <v>2691.27</v>
      </c>
    </row>
    <row r="18" spans="1:11">
      <c r="A18" s="1" t="s">
        <v>30</v>
      </c>
      <c r="B18" s="8">
        <v>3340.24</v>
      </c>
      <c r="C18" s="9"/>
      <c r="D18" s="8">
        <v>177.96</v>
      </c>
      <c r="E18" s="9">
        <f t="shared" si="0"/>
        <v>3518.2</v>
      </c>
      <c r="F18" s="8"/>
      <c r="G18" s="9">
        <v>63.58</v>
      </c>
      <c r="H18" s="8">
        <v>78.38</v>
      </c>
      <c r="I18" s="9">
        <v>-82.9</v>
      </c>
      <c r="J18" s="10">
        <f t="shared" si="1"/>
        <v>59.059999999999974</v>
      </c>
      <c r="K18" s="6">
        <f t="shared" si="2"/>
        <v>3577.2599999999998</v>
      </c>
    </row>
    <row r="19" spans="1:11">
      <c r="A19" s="1" t="s">
        <v>31</v>
      </c>
      <c r="B19" s="8">
        <v>1570.31</v>
      </c>
      <c r="C19" s="9"/>
      <c r="D19" s="8">
        <v>83.72</v>
      </c>
      <c r="E19" s="9">
        <f t="shared" si="0"/>
        <v>1654.03</v>
      </c>
      <c r="F19" s="8"/>
      <c r="G19" s="9">
        <v>30.55</v>
      </c>
      <c r="H19" s="8">
        <v>36.85</v>
      </c>
      <c r="I19" s="9">
        <v>-39.4</v>
      </c>
      <c r="J19" s="10">
        <f t="shared" si="1"/>
        <v>28.000000000000007</v>
      </c>
      <c r="K19" s="6">
        <f t="shared" si="2"/>
        <v>1682.03</v>
      </c>
    </row>
    <row r="20" spans="1:11">
      <c r="A20" s="1" t="s">
        <v>32</v>
      </c>
      <c r="B20" s="11">
        <v>6281.2</v>
      </c>
      <c r="C20" s="12"/>
      <c r="D20" s="11">
        <v>334.83</v>
      </c>
      <c r="E20" s="12">
        <f t="shared" si="0"/>
        <v>6616.03</v>
      </c>
      <c r="F20" s="11"/>
      <c r="G20" s="12">
        <v>122.23</v>
      </c>
      <c r="H20" s="11">
        <v>147.41</v>
      </c>
      <c r="I20" s="12">
        <v>-157.69999999999999</v>
      </c>
      <c r="J20" s="13">
        <f t="shared" si="1"/>
        <v>111.94</v>
      </c>
      <c r="K20" s="6">
        <f t="shared" si="2"/>
        <v>6727.9699999999993</v>
      </c>
    </row>
    <row r="21" spans="1:11">
      <c r="A21" s="2" t="s">
        <v>33</v>
      </c>
      <c r="B21" s="24">
        <f>SUM(B7:B20)</f>
        <v>242842.95984446965</v>
      </c>
      <c r="C21" s="25">
        <v>0</v>
      </c>
      <c r="D21" s="24">
        <f>SUM(D7:D20)</f>
        <v>12938.279999999999</v>
      </c>
      <c r="E21" s="25">
        <f t="shared" ref="E21:J21" si="3">SUM(E7:E20)</f>
        <v>255781.2398444697</v>
      </c>
      <c r="F21" s="24">
        <f t="shared" si="3"/>
        <v>0</v>
      </c>
      <c r="G21" s="25">
        <f>SUM(G7:G20)</f>
        <v>4580.5787027872766</v>
      </c>
      <c r="H21" s="24">
        <f t="shared" si="3"/>
        <v>5696.58</v>
      </c>
      <c r="I21" s="25">
        <f t="shared" si="3"/>
        <v>-5999.9999999999991</v>
      </c>
      <c r="J21" s="26">
        <f t="shared" si="3"/>
        <v>4277.1587027872765</v>
      </c>
      <c r="K21" s="27">
        <f>SUM(E21,J21)</f>
        <v>260058.39854725698</v>
      </c>
    </row>
    <row r="22" spans="1:11">
      <c r="A22" s="1"/>
      <c r="B22" s="14"/>
      <c r="C22" s="14"/>
      <c r="D22" s="14"/>
      <c r="E22" s="14"/>
      <c r="F22" s="14"/>
      <c r="G22" s="14" t="s">
        <v>34</v>
      </c>
      <c r="H22" s="14"/>
      <c r="I22" s="14"/>
      <c r="J22" s="14" t="s">
        <v>34</v>
      </c>
      <c r="K22" s="6"/>
    </row>
    <row r="23" spans="1:11">
      <c r="A23" s="2" t="s">
        <v>35</v>
      </c>
      <c r="B23" s="14"/>
      <c r="C23" s="14"/>
      <c r="D23" s="14"/>
      <c r="E23" s="14"/>
      <c r="F23" s="14"/>
      <c r="G23" s="14"/>
      <c r="H23" s="14"/>
      <c r="I23" s="14"/>
      <c r="J23" s="14"/>
      <c r="K23" s="6"/>
    </row>
    <row r="24" spans="1:11">
      <c r="A24" s="1" t="s">
        <v>36</v>
      </c>
      <c r="B24" s="8">
        <v>40247.4</v>
      </c>
      <c r="C24" s="9"/>
      <c r="D24" s="8">
        <v>2112.17</v>
      </c>
      <c r="E24" s="9">
        <f>+D24+B24</f>
        <v>42359.57</v>
      </c>
      <c r="F24" s="8"/>
      <c r="G24" s="9">
        <v>568.82000000000005</v>
      </c>
      <c r="H24" s="8">
        <v>934.88</v>
      </c>
      <c r="I24" s="9">
        <v>-1000</v>
      </c>
      <c r="J24" s="10">
        <f>SUM(G24:I24)</f>
        <v>503.70000000000005</v>
      </c>
      <c r="K24" s="6">
        <f>SUM(E24,J24)</f>
        <v>42863.27</v>
      </c>
    </row>
    <row r="25" spans="1:11">
      <c r="A25" s="1" t="s">
        <v>37</v>
      </c>
      <c r="B25" s="11">
        <v>115810.44</v>
      </c>
      <c r="C25" s="12"/>
      <c r="D25" s="11">
        <v>6073.64</v>
      </c>
      <c r="E25" s="12">
        <f>+D25+B25</f>
        <v>121884.08</v>
      </c>
      <c r="F25" s="11"/>
      <c r="G25" s="12">
        <v>1527.55</v>
      </c>
      <c r="H25" s="11">
        <v>2688</v>
      </c>
      <c r="I25" s="12">
        <v>-2800</v>
      </c>
      <c r="J25" s="13">
        <f>SUM(G25:I25)</f>
        <v>1415.5500000000002</v>
      </c>
      <c r="K25" s="6">
        <f>SUM(E25,J25)</f>
        <v>123299.63</v>
      </c>
    </row>
    <row r="26" spans="1:11">
      <c r="A26" s="2" t="s">
        <v>33</v>
      </c>
      <c r="B26" s="24">
        <f>SUM(B24:B25)</f>
        <v>156057.84</v>
      </c>
      <c r="C26" s="25"/>
      <c r="D26" s="24">
        <f>SUM(D24:D25)</f>
        <v>8185.81</v>
      </c>
      <c r="E26" s="25">
        <f>SUM(E24:E25)</f>
        <v>164243.65</v>
      </c>
      <c r="F26" s="24"/>
      <c r="G26" s="25">
        <f>SUM(G24:G25)</f>
        <v>2096.37</v>
      </c>
      <c r="H26" s="24">
        <f>SUM(H24:H25)</f>
        <v>3622.88</v>
      </c>
      <c r="I26" s="25">
        <f>SUM(I24:I25)</f>
        <v>-3800</v>
      </c>
      <c r="J26" s="26">
        <f>SUM(J24:J25)</f>
        <v>1919.2500000000002</v>
      </c>
      <c r="K26" s="27">
        <f>SUM(E26,J26)</f>
        <v>166162.9</v>
      </c>
    </row>
    <row r="27" spans="1:11">
      <c r="A27" s="2"/>
      <c r="B27" s="28"/>
      <c r="C27" s="25"/>
      <c r="D27" s="28"/>
      <c r="E27" s="25"/>
      <c r="F27" s="28"/>
      <c r="G27" s="25"/>
      <c r="H27" s="28"/>
      <c r="I27" s="25"/>
      <c r="J27" s="28"/>
      <c r="K27" s="27"/>
    </row>
    <row r="28" spans="1:11">
      <c r="A28" s="2"/>
      <c r="B28" s="28"/>
      <c r="C28" s="2" t="s">
        <v>0</v>
      </c>
      <c r="D28" s="1"/>
      <c r="E28" s="1"/>
      <c r="F28" s="1"/>
      <c r="G28" s="1"/>
      <c r="H28" s="28"/>
      <c r="I28" s="25"/>
      <c r="J28" s="28"/>
      <c r="K28" s="27"/>
    </row>
    <row r="29" spans="1:11">
      <c r="A29" s="1"/>
      <c r="B29" s="14"/>
      <c r="C29" s="4" t="s">
        <v>1</v>
      </c>
      <c r="D29" s="3"/>
      <c r="E29" s="3"/>
      <c r="F29" s="3"/>
      <c r="G29" s="3"/>
      <c r="H29" s="14"/>
      <c r="I29" s="14"/>
      <c r="J29" s="14"/>
      <c r="K29" s="6"/>
    </row>
    <row r="30" spans="1:11">
      <c r="A30" s="2"/>
      <c r="B30" s="15" t="s">
        <v>2</v>
      </c>
      <c r="C30" s="2" t="s">
        <v>3</v>
      </c>
      <c r="D30" s="15" t="s">
        <v>4</v>
      </c>
      <c r="E30" s="2" t="s">
        <v>2</v>
      </c>
      <c r="F30" s="15"/>
      <c r="G30" s="2" t="s">
        <v>5</v>
      </c>
      <c r="H30" s="15" t="s">
        <v>6</v>
      </c>
      <c r="I30" s="29" t="s">
        <v>6</v>
      </c>
      <c r="J30" s="16" t="s">
        <v>5</v>
      </c>
      <c r="K30" s="17" t="s">
        <v>54</v>
      </c>
    </row>
    <row r="31" spans="1:11">
      <c r="A31" s="2" t="s">
        <v>7</v>
      </c>
      <c r="B31" s="18" t="s">
        <v>8</v>
      </c>
      <c r="C31" s="2" t="s">
        <v>9</v>
      </c>
      <c r="D31" s="18" t="s">
        <v>10</v>
      </c>
      <c r="E31" s="2" t="s">
        <v>8</v>
      </c>
      <c r="F31" s="18"/>
      <c r="G31" s="2" t="s">
        <v>8</v>
      </c>
      <c r="H31" s="18" t="s">
        <v>11</v>
      </c>
      <c r="I31" s="2" t="s">
        <v>12</v>
      </c>
      <c r="J31" s="19" t="s">
        <v>8</v>
      </c>
      <c r="K31" s="20" t="s">
        <v>8</v>
      </c>
    </row>
    <row r="32" spans="1:11">
      <c r="A32" s="4"/>
      <c r="B32" s="21" t="s">
        <v>13</v>
      </c>
      <c r="C32" s="4" t="s">
        <v>14</v>
      </c>
      <c r="D32" s="21" t="s">
        <v>15</v>
      </c>
      <c r="E32" s="4" t="s">
        <v>16</v>
      </c>
      <c r="F32" s="21"/>
      <c r="G32" s="4" t="s">
        <v>13</v>
      </c>
      <c r="H32" s="21" t="s">
        <v>17</v>
      </c>
      <c r="I32" s="4" t="s">
        <v>17</v>
      </c>
      <c r="J32" s="22" t="s">
        <v>16</v>
      </c>
      <c r="K32" s="23" t="s">
        <v>16</v>
      </c>
    </row>
    <row r="33" spans="1:11">
      <c r="A33" s="2" t="s">
        <v>38</v>
      </c>
      <c r="B33" s="14"/>
      <c r="C33" s="14"/>
      <c r="D33" s="14"/>
      <c r="E33" s="14"/>
      <c r="F33" s="14"/>
      <c r="G33" s="14"/>
      <c r="H33" s="14"/>
      <c r="I33" s="14"/>
      <c r="J33" s="14"/>
      <c r="K33" s="6"/>
    </row>
    <row r="34" spans="1:11">
      <c r="A34" s="1" t="s">
        <v>39</v>
      </c>
      <c r="B34" s="8">
        <v>6301.81</v>
      </c>
      <c r="C34" s="9"/>
      <c r="D34" s="8">
        <v>335.43</v>
      </c>
      <c r="E34" s="9">
        <f>+D34+B34</f>
        <v>6637.2400000000007</v>
      </c>
      <c r="F34" s="8"/>
      <c r="G34" s="9">
        <v>160.78096873898778</v>
      </c>
      <c r="H34" s="8">
        <v>148.41999999999999</v>
      </c>
      <c r="I34" s="9">
        <v>-114</v>
      </c>
      <c r="J34" s="10">
        <f t="shared" ref="J34:J47" si="4">SUM(G34:I34)</f>
        <v>195.20096873898774</v>
      </c>
      <c r="K34" s="6">
        <f t="shared" ref="K34:K47" si="5">SUM(E34,J34)</f>
        <v>6832.4409687389889</v>
      </c>
    </row>
    <row r="35" spans="1:11">
      <c r="A35" s="1" t="s">
        <v>40</v>
      </c>
      <c r="B35" s="8">
        <v>15846.61</v>
      </c>
      <c r="C35" s="9"/>
      <c r="D35" s="8">
        <v>1611.96</v>
      </c>
      <c r="E35" s="9">
        <f t="shared" ref="E35:E46" si="6">+D35+B35</f>
        <v>17458.57</v>
      </c>
      <c r="F35" s="8"/>
      <c r="G35" s="9">
        <v>14979.01</v>
      </c>
      <c r="H35" s="8">
        <v>709.66</v>
      </c>
      <c r="I35" s="9"/>
      <c r="J35" s="10">
        <f t="shared" si="4"/>
        <v>15688.67</v>
      </c>
      <c r="K35" s="6">
        <f t="shared" si="5"/>
        <v>33147.24</v>
      </c>
    </row>
    <row r="36" spans="1:11">
      <c r="A36" s="1" t="s">
        <v>41</v>
      </c>
      <c r="B36" s="8">
        <v>6457.35</v>
      </c>
      <c r="C36" s="9"/>
      <c r="D36" s="8">
        <v>367.22</v>
      </c>
      <c r="E36" s="9">
        <f t="shared" si="6"/>
        <v>6824.5700000000006</v>
      </c>
      <c r="F36" s="8"/>
      <c r="G36" s="9">
        <v>633.64</v>
      </c>
      <c r="H36" s="8">
        <v>160.49</v>
      </c>
      <c r="I36" s="9">
        <v>-200</v>
      </c>
      <c r="J36" s="10">
        <f t="shared" si="4"/>
        <v>594.13</v>
      </c>
      <c r="K36" s="6">
        <f t="shared" si="5"/>
        <v>7418.7000000000007</v>
      </c>
    </row>
    <row r="37" spans="1:11">
      <c r="A37" s="1" t="s">
        <v>42</v>
      </c>
      <c r="B37" s="8">
        <v>26970.34</v>
      </c>
      <c r="C37" s="9"/>
      <c r="D37" s="8">
        <v>2603.4499999999998</v>
      </c>
      <c r="E37" s="9">
        <f t="shared" si="6"/>
        <v>29573.79</v>
      </c>
      <c r="F37" s="8"/>
      <c r="G37" s="9">
        <v>22814.73</v>
      </c>
      <c r="H37" s="8">
        <v>1146.25</v>
      </c>
      <c r="I37" s="9"/>
      <c r="J37" s="10">
        <f t="shared" si="4"/>
        <v>23960.98</v>
      </c>
      <c r="K37" s="6">
        <f t="shared" si="5"/>
        <v>53534.770000000004</v>
      </c>
    </row>
    <row r="38" spans="1:11">
      <c r="A38" s="1" t="s">
        <v>43</v>
      </c>
      <c r="B38" s="8">
        <v>2599.0500000000002</v>
      </c>
      <c r="C38" s="9"/>
      <c r="D38" s="8">
        <v>137.88999999999999</v>
      </c>
      <c r="E38" s="9">
        <f t="shared" si="6"/>
        <v>2736.94</v>
      </c>
      <c r="F38" s="8"/>
      <c r="G38" s="9">
        <v>65.77</v>
      </c>
      <c r="H38" s="8">
        <v>61.03</v>
      </c>
      <c r="I38" s="9">
        <v>-65.760000000000005</v>
      </c>
      <c r="J38" s="10">
        <f t="shared" si="4"/>
        <v>61.039999999999992</v>
      </c>
      <c r="K38" s="6">
        <f t="shared" si="5"/>
        <v>2797.98</v>
      </c>
    </row>
    <row r="39" spans="1:11">
      <c r="A39" s="1" t="s">
        <v>44</v>
      </c>
      <c r="B39" s="8">
        <v>2757.03</v>
      </c>
      <c r="C39" s="9"/>
      <c r="D39" s="8">
        <v>252.28</v>
      </c>
      <c r="E39" s="9">
        <f t="shared" si="6"/>
        <v>3009.3100000000004</v>
      </c>
      <c r="F39" s="8"/>
      <c r="G39" s="9">
        <v>2067.17</v>
      </c>
      <c r="H39" s="8">
        <v>111.05</v>
      </c>
      <c r="I39" s="9"/>
      <c r="J39" s="10">
        <f t="shared" si="4"/>
        <v>2178.2200000000003</v>
      </c>
      <c r="K39" s="6">
        <f t="shared" si="5"/>
        <v>5187.5300000000007</v>
      </c>
    </row>
    <row r="40" spans="1:11">
      <c r="A40" s="1" t="s">
        <v>45</v>
      </c>
      <c r="B40" s="8">
        <v>779.36999999999989</v>
      </c>
      <c r="C40" s="9"/>
      <c r="D40" s="8">
        <v>61.26</v>
      </c>
      <c r="E40" s="9">
        <f t="shared" si="6"/>
        <v>840.62999999999988</v>
      </c>
      <c r="F40" s="8"/>
      <c r="G40" s="9">
        <v>391.94</v>
      </c>
      <c r="H40" s="8">
        <v>26.96</v>
      </c>
      <c r="I40" s="9"/>
      <c r="J40" s="10">
        <f t="shared" si="4"/>
        <v>418.9</v>
      </c>
      <c r="K40" s="6">
        <f t="shared" si="5"/>
        <v>1259.5299999999997</v>
      </c>
    </row>
    <row r="41" spans="1:11">
      <c r="A41" s="1" t="s">
        <v>46</v>
      </c>
      <c r="B41" s="8">
        <v>3617.35</v>
      </c>
      <c r="C41" s="9"/>
      <c r="D41" s="8">
        <v>285.49</v>
      </c>
      <c r="E41" s="9">
        <f t="shared" si="6"/>
        <v>3902.84</v>
      </c>
      <c r="F41" s="8"/>
      <c r="G41" s="9">
        <v>1842.05</v>
      </c>
      <c r="H41" s="8">
        <v>125.68</v>
      </c>
      <c r="I41" s="9">
        <v>-571</v>
      </c>
      <c r="J41" s="10">
        <f t="shared" si="4"/>
        <v>1396.73</v>
      </c>
      <c r="K41" s="6">
        <f t="shared" si="5"/>
        <v>5299.57</v>
      </c>
    </row>
    <row r="42" spans="1:11">
      <c r="A42" s="1" t="s">
        <v>47</v>
      </c>
      <c r="B42" s="8">
        <v>3528.37</v>
      </c>
      <c r="C42" s="9"/>
      <c r="D42" s="8">
        <v>187.19</v>
      </c>
      <c r="E42" s="9">
        <f t="shared" si="6"/>
        <v>3715.56</v>
      </c>
      <c r="F42" s="8"/>
      <c r="G42" s="9">
        <v>89.25</v>
      </c>
      <c r="H42" s="8">
        <v>82.82</v>
      </c>
      <c r="I42" s="9">
        <v>-89.28</v>
      </c>
      <c r="J42" s="10">
        <f t="shared" si="4"/>
        <v>82.789999999999992</v>
      </c>
      <c r="K42" s="6">
        <f t="shared" si="5"/>
        <v>3798.35</v>
      </c>
    </row>
    <row r="43" spans="1:11">
      <c r="A43" s="1" t="s">
        <v>48</v>
      </c>
      <c r="B43" s="8">
        <v>18264.05</v>
      </c>
      <c r="C43" s="9"/>
      <c r="D43" s="8">
        <v>10.26</v>
      </c>
      <c r="E43" s="9">
        <f t="shared" si="6"/>
        <v>18274.309999999998</v>
      </c>
      <c r="F43" s="8"/>
      <c r="G43" s="9">
        <v>34083.682558974979</v>
      </c>
      <c r="H43" s="8">
        <v>1132.8</v>
      </c>
      <c r="I43" s="9"/>
      <c r="J43" s="10">
        <f t="shared" si="4"/>
        <v>35216.482558974982</v>
      </c>
      <c r="K43" s="6">
        <f t="shared" si="5"/>
        <v>53490.792558974979</v>
      </c>
    </row>
    <row r="44" spans="1:11">
      <c r="A44" s="1" t="s">
        <v>49</v>
      </c>
      <c r="B44" s="8">
        <v>1855.61</v>
      </c>
      <c r="C44" s="9"/>
      <c r="D44" s="8">
        <v>132.43</v>
      </c>
      <c r="E44" s="9">
        <f t="shared" si="6"/>
        <v>1988.04</v>
      </c>
      <c r="F44" s="8"/>
      <c r="G44" s="9">
        <v>676.68</v>
      </c>
      <c r="H44" s="8">
        <v>58.25</v>
      </c>
      <c r="I44" s="9"/>
      <c r="J44" s="10">
        <f t="shared" si="4"/>
        <v>734.93</v>
      </c>
      <c r="K44" s="6">
        <f t="shared" si="5"/>
        <v>2722.97</v>
      </c>
    </row>
    <row r="45" spans="1:11">
      <c r="A45" s="1" t="s">
        <v>50</v>
      </c>
      <c r="B45" s="8">
        <v>16620.13</v>
      </c>
      <c r="C45" s="9"/>
      <c r="D45" s="8">
        <v>1227.3800000000001</v>
      </c>
      <c r="E45" s="9">
        <f t="shared" si="6"/>
        <v>17847.510000000002</v>
      </c>
      <c r="F45" s="8"/>
      <c r="G45" s="9">
        <v>6850.93</v>
      </c>
      <c r="H45" s="8">
        <v>540.34</v>
      </c>
      <c r="I45" s="9"/>
      <c r="J45" s="10">
        <f t="shared" si="4"/>
        <v>7391.27</v>
      </c>
      <c r="K45" s="6">
        <f t="shared" si="5"/>
        <v>25238.780000000002</v>
      </c>
    </row>
    <row r="46" spans="1:11">
      <c r="A46" s="1" t="s">
        <v>51</v>
      </c>
      <c r="B46" s="8">
        <v>816.30000000000007</v>
      </c>
      <c r="C46" s="9"/>
      <c r="D46" s="8">
        <v>43.33</v>
      </c>
      <c r="E46" s="9">
        <f t="shared" si="6"/>
        <v>859.63000000000011</v>
      </c>
      <c r="F46" s="8"/>
      <c r="G46" s="9">
        <v>20.68</v>
      </c>
      <c r="H46" s="8">
        <v>19.16</v>
      </c>
      <c r="I46" s="9">
        <v>-20.66</v>
      </c>
      <c r="J46" s="10">
        <f t="shared" si="4"/>
        <v>19.180000000000003</v>
      </c>
      <c r="K46" s="6">
        <f t="shared" si="5"/>
        <v>878.81000000000006</v>
      </c>
    </row>
    <row r="47" spans="1:11">
      <c r="A47" s="1" t="s">
        <v>52</v>
      </c>
      <c r="B47" s="11">
        <v>15526.62</v>
      </c>
      <c r="C47" s="12">
        <v>1700</v>
      </c>
      <c r="D47" s="11">
        <v>845.66</v>
      </c>
      <c r="E47" s="12">
        <f>SUM(B47:D47)</f>
        <v>18072.280000000002</v>
      </c>
      <c r="F47" s="11"/>
      <c r="G47" s="12">
        <v>448.47</v>
      </c>
      <c r="H47" s="11">
        <v>371.07</v>
      </c>
      <c r="I47" s="12">
        <v>-528.75</v>
      </c>
      <c r="J47" s="13">
        <f t="shared" si="4"/>
        <v>290.78999999999996</v>
      </c>
      <c r="K47" s="6">
        <f t="shared" si="5"/>
        <v>18363.070000000003</v>
      </c>
    </row>
    <row r="48" spans="1:11">
      <c r="A48" s="2" t="s">
        <v>33</v>
      </c>
      <c r="B48" s="24">
        <f>SUM(B34:B47)</f>
        <v>121939.99</v>
      </c>
      <c r="C48" s="25">
        <f t="shared" ref="C48:J48" si="7">SUM(C34:C47)</f>
        <v>1700</v>
      </c>
      <c r="D48" s="24">
        <f t="shared" si="7"/>
        <v>8101.23</v>
      </c>
      <c r="E48" s="25">
        <f t="shared" si="7"/>
        <v>131741.22</v>
      </c>
      <c r="F48" s="24">
        <f t="shared" si="7"/>
        <v>0</v>
      </c>
      <c r="G48" s="25">
        <f t="shared" si="7"/>
        <v>85124.783527713938</v>
      </c>
      <c r="H48" s="24">
        <f t="shared" si="7"/>
        <v>4693.9799999999996</v>
      </c>
      <c r="I48" s="25">
        <f t="shared" si="7"/>
        <v>-1589.45</v>
      </c>
      <c r="J48" s="26">
        <f t="shared" si="7"/>
        <v>88229.313527713966</v>
      </c>
      <c r="K48" s="27">
        <f>SUM(E48,J48)</f>
        <v>219970.53352771397</v>
      </c>
    </row>
    <row r="49" spans="1:11">
      <c r="A49" s="2" t="s">
        <v>53</v>
      </c>
      <c r="B49" s="24">
        <v>520840.79953292618</v>
      </c>
      <c r="C49" s="25">
        <v>1500</v>
      </c>
      <c r="D49" s="24">
        <v>1833.9299999999998</v>
      </c>
      <c r="E49" s="25">
        <v>520840.79953292618</v>
      </c>
      <c r="F49" s="24"/>
      <c r="G49" s="25">
        <v>91801.695918288417</v>
      </c>
      <c r="H49" s="24">
        <f>SUM(H6:H48)/2</f>
        <v>14013.439999999997</v>
      </c>
      <c r="I49" s="25">
        <f>SUM(I6:I48)/2</f>
        <v>-11389.449999999999</v>
      </c>
      <c r="J49" s="26">
        <f>SUM(G49:I49)</f>
        <v>94425.685918288422</v>
      </c>
      <c r="K49" s="27">
        <f>SUM(E49,J49)</f>
        <v>615266.4854512146</v>
      </c>
    </row>
  </sheetData>
  <phoneticPr fontId="2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</dc:creator>
  <cp:lastModifiedBy>Mike Sutherland</cp:lastModifiedBy>
  <cp:lastPrinted>2021-01-25T19:01:43Z</cp:lastPrinted>
  <dcterms:created xsi:type="dcterms:W3CDTF">2021-01-23T15:18:03Z</dcterms:created>
  <dcterms:modified xsi:type="dcterms:W3CDTF">2021-02-12T01:07:42Z</dcterms:modified>
</cp:coreProperties>
</file>